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1 - SO 01" sheetId="2" r:id="rId2"/>
    <sheet name="2 - SO 02" sheetId="3" r:id="rId3"/>
    <sheet name="3 - SO 03" sheetId="4" r:id="rId4"/>
    <sheet name="4 - SO 04" sheetId="5" r:id="rId5"/>
    <sheet name="2 - Materiál dodávaný obj..." sheetId="6" r:id="rId6"/>
    <sheet name="3 - VRN" sheetId="7" r:id="rId7"/>
    <sheet name="Pokyny pro vyplnění" sheetId="8" r:id="rId8"/>
  </sheets>
  <definedNames>
    <definedName name="_xlnm.Print_Area" localSheetId="0">'Rekapitulace zakázky'!$D$4:$AO$36,'Rekapitulace zakázky'!$C$42:$AQ$62</definedName>
    <definedName name="_xlnm.Print_Titles" localSheetId="0">'Rekapitulace zakázky'!$52:$52</definedName>
    <definedName name="_xlnm._FilterDatabase" localSheetId="1" hidden="1">'1 - SO 01'!$C$86:$L$349</definedName>
    <definedName name="_xlnm.Print_Area" localSheetId="1">'1 - SO 01'!$C$4:$K$43,'1 - SO 01'!$C$49:$K$66,'1 - SO 01'!$C$72:$L$349</definedName>
    <definedName name="_xlnm.Print_Titles" localSheetId="1">'1 - SO 01'!$86:$86</definedName>
    <definedName name="_xlnm._FilterDatabase" localSheetId="2" hidden="1">'2 - SO 02'!$C$86:$L$107</definedName>
    <definedName name="_xlnm.Print_Area" localSheetId="2">'2 - SO 02'!$C$4:$K$43,'2 - SO 02'!$C$49:$K$66,'2 - SO 02'!$C$72:$L$107</definedName>
    <definedName name="_xlnm.Print_Titles" localSheetId="2">'2 - SO 02'!$86:$86</definedName>
    <definedName name="_xlnm._FilterDatabase" localSheetId="3" hidden="1">'3 - SO 03'!$C$86:$L$275</definedName>
    <definedName name="_xlnm.Print_Area" localSheetId="3">'3 - SO 03'!$C$4:$K$43,'3 - SO 03'!$C$49:$K$66,'3 - SO 03'!$C$72:$L$275</definedName>
    <definedName name="_xlnm.Print_Titles" localSheetId="3">'3 - SO 03'!$86:$86</definedName>
    <definedName name="_xlnm._FilterDatabase" localSheetId="4" hidden="1">'4 - SO 04'!$C$86:$L$108</definedName>
    <definedName name="_xlnm.Print_Area" localSheetId="4">'4 - SO 04'!$C$4:$K$43,'4 - SO 04'!$C$49:$K$66,'4 - SO 04'!$C$72:$L$108</definedName>
    <definedName name="_xlnm.Print_Titles" localSheetId="4">'4 - SO 04'!$86:$86</definedName>
    <definedName name="_xlnm._FilterDatabase" localSheetId="5" hidden="1">'2 - Materiál dodávaný obj...'!$C$80:$L$105</definedName>
    <definedName name="_xlnm.Print_Area" localSheetId="5">'2 - Materiál dodávaný obj...'!$C$4:$K$41,'2 - Materiál dodávaný obj...'!$C$47:$K$62,'2 - Materiál dodávaný obj...'!$C$68:$L$105</definedName>
    <definedName name="_xlnm.Print_Titles" localSheetId="5">'2 - Materiál dodávaný obj...'!$80:$80</definedName>
    <definedName name="_xlnm._FilterDatabase" localSheetId="6" hidden="1">'3 - VRN'!$C$80:$L$91</definedName>
    <definedName name="_xlnm.Print_Area" localSheetId="6">'3 - VRN'!$C$4:$K$41,'3 - VRN'!$C$47:$K$62,'3 - VRN'!$C$68:$L$91</definedName>
    <definedName name="_xlnm.Print_Titles" localSheetId="6">'3 - VRN'!$80:$80</definedName>
  </definedNames>
  <calcPr/>
</workbook>
</file>

<file path=xl/calcChain.xml><?xml version="1.0" encoding="utf-8"?>
<calcChain xmlns="http://schemas.openxmlformats.org/spreadsheetml/2006/main">
  <c i="7" l="1" r="K39"/>
  <c r="K38"/>
  <c i="1" r="BA61"/>
  <c i="7" r="K37"/>
  <c i="1" r="AZ61"/>
  <c i="7"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BI82"/>
  <c r="BH82"/>
  <c r="BG82"/>
  <c r="BF82"/>
  <c r="X82"/>
  <c r="V82"/>
  <c r="T82"/>
  <c r="P82"/>
  <c r="J78"/>
  <c r="F75"/>
  <c r="E73"/>
  <c r="J57"/>
  <c r="F54"/>
  <c r="E52"/>
  <c r="J21"/>
  <c r="E21"/>
  <c r="J56"/>
  <c r="J20"/>
  <c r="J18"/>
  <c r="E18"/>
  <c r="F78"/>
  <c r="J17"/>
  <c r="J15"/>
  <c r="E15"/>
  <c r="F77"/>
  <c r="J14"/>
  <c r="J12"/>
  <c r="J75"/>
  <c r="E7"/>
  <c r="E71"/>
  <c i="6" r="K39"/>
  <c r="K38"/>
  <c i="1" r="BA60"/>
  <c i="6" r="K37"/>
  <c i="1" r="AZ60"/>
  <c i="6" r="BI103"/>
  <c r="BH103"/>
  <c r="BG103"/>
  <c r="BF103"/>
  <c r="X103"/>
  <c r="V103"/>
  <c r="T103"/>
  <c r="P103"/>
  <c r="BI99"/>
  <c r="BH99"/>
  <c r="BG99"/>
  <c r="BF99"/>
  <c r="X99"/>
  <c r="V99"/>
  <c r="T99"/>
  <c r="P99"/>
  <c r="BI94"/>
  <c r="BH94"/>
  <c r="BG94"/>
  <c r="BF94"/>
  <c r="X94"/>
  <c r="V94"/>
  <c r="T94"/>
  <c r="P94"/>
  <c r="BI89"/>
  <c r="BH89"/>
  <c r="BG89"/>
  <c r="BF89"/>
  <c r="X89"/>
  <c r="V89"/>
  <c r="T89"/>
  <c r="P89"/>
  <c r="BI84"/>
  <c r="BH84"/>
  <c r="BG84"/>
  <c r="BF84"/>
  <c r="X84"/>
  <c r="V84"/>
  <c r="T84"/>
  <c r="P84"/>
  <c r="BI82"/>
  <c r="BH82"/>
  <c r="BG82"/>
  <c r="BF82"/>
  <c r="X82"/>
  <c r="V82"/>
  <c r="T82"/>
  <c r="P82"/>
  <c r="J78"/>
  <c r="F75"/>
  <c r="E73"/>
  <c r="J57"/>
  <c r="F54"/>
  <c r="E52"/>
  <c r="J21"/>
  <c r="E21"/>
  <c r="J77"/>
  <c r="J20"/>
  <c r="J18"/>
  <c r="E18"/>
  <c r="F78"/>
  <c r="J17"/>
  <c r="J15"/>
  <c r="E15"/>
  <c r="F77"/>
  <c r="J14"/>
  <c r="J12"/>
  <c r="J54"/>
  <c r="E7"/>
  <c r="E50"/>
  <c i="5" r="K41"/>
  <c r="K40"/>
  <c i="1" r="BA59"/>
  <c i="5" r="K39"/>
  <c i="1" r="AZ59"/>
  <c i="5" r="BI107"/>
  <c r="BH107"/>
  <c r="BG107"/>
  <c r="BF107"/>
  <c r="X107"/>
  <c r="V107"/>
  <c r="T107"/>
  <c r="P107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F81"/>
  <c r="E79"/>
  <c r="J61"/>
  <c r="F58"/>
  <c r="E56"/>
  <c r="J23"/>
  <c r="E23"/>
  <c r="J83"/>
  <c r="J22"/>
  <c r="J20"/>
  <c r="E20"/>
  <c r="F84"/>
  <c r="J19"/>
  <c r="J17"/>
  <c r="E17"/>
  <c r="F83"/>
  <c r="J16"/>
  <c r="J14"/>
  <c r="J81"/>
  <c r="E7"/>
  <c r="E52"/>
  <c i="4" r="K41"/>
  <c r="K40"/>
  <c i="1" r="BA58"/>
  <c i="4" r="K39"/>
  <c i="1" r="AZ58"/>
  <c i="4" r="BI267"/>
  <c r="BH267"/>
  <c r="BG267"/>
  <c r="BF267"/>
  <c r="X267"/>
  <c r="V267"/>
  <c r="T267"/>
  <c r="P267"/>
  <c r="BI265"/>
  <c r="BH265"/>
  <c r="BG265"/>
  <c r="BF265"/>
  <c r="X265"/>
  <c r="V265"/>
  <c r="T265"/>
  <c r="P265"/>
  <c r="BI256"/>
  <c r="BH256"/>
  <c r="BG256"/>
  <c r="BF256"/>
  <c r="X256"/>
  <c r="V256"/>
  <c r="T256"/>
  <c r="P256"/>
  <c r="BI252"/>
  <c r="BH252"/>
  <c r="BG252"/>
  <c r="BF252"/>
  <c r="X252"/>
  <c r="V252"/>
  <c r="T252"/>
  <c r="P252"/>
  <c r="BI246"/>
  <c r="BH246"/>
  <c r="BG246"/>
  <c r="BF246"/>
  <c r="X246"/>
  <c r="V246"/>
  <c r="T246"/>
  <c r="P246"/>
  <c r="BI243"/>
  <c r="BH243"/>
  <c r="BG243"/>
  <c r="BF243"/>
  <c r="X243"/>
  <c r="V243"/>
  <c r="T243"/>
  <c r="P243"/>
  <c r="BI235"/>
  <c r="BH235"/>
  <c r="BG235"/>
  <c r="BF235"/>
  <c r="X235"/>
  <c r="V235"/>
  <c r="T235"/>
  <c r="P235"/>
  <c r="BI231"/>
  <c r="BH231"/>
  <c r="BG231"/>
  <c r="BF231"/>
  <c r="X231"/>
  <c r="V231"/>
  <c r="T231"/>
  <c r="P231"/>
  <c r="BI224"/>
  <c r="BH224"/>
  <c r="BG224"/>
  <c r="BF224"/>
  <c r="X224"/>
  <c r="V224"/>
  <c r="T224"/>
  <c r="P224"/>
  <c r="BI218"/>
  <c r="BH218"/>
  <c r="BG218"/>
  <c r="BF218"/>
  <c r="X218"/>
  <c r="V218"/>
  <c r="T218"/>
  <c r="P218"/>
  <c r="BI212"/>
  <c r="BH212"/>
  <c r="BG212"/>
  <c r="BF212"/>
  <c r="X212"/>
  <c r="V212"/>
  <c r="T212"/>
  <c r="P212"/>
  <c r="BI207"/>
  <c r="BH207"/>
  <c r="BG207"/>
  <c r="BF207"/>
  <c r="X207"/>
  <c r="V207"/>
  <c r="T207"/>
  <c r="P207"/>
  <c r="BI204"/>
  <c r="BH204"/>
  <c r="BG204"/>
  <c r="BF204"/>
  <c r="X204"/>
  <c r="V204"/>
  <c r="T204"/>
  <c r="P204"/>
  <c r="BI197"/>
  <c r="BH197"/>
  <c r="BG197"/>
  <c r="BF197"/>
  <c r="X197"/>
  <c r="V197"/>
  <c r="T197"/>
  <c r="P197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5"/>
  <c r="BH185"/>
  <c r="BG185"/>
  <c r="BF185"/>
  <c r="X185"/>
  <c r="V185"/>
  <c r="T185"/>
  <c r="P185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3"/>
  <c r="BH173"/>
  <c r="BG173"/>
  <c r="BF173"/>
  <c r="X173"/>
  <c r="V173"/>
  <c r="T173"/>
  <c r="P173"/>
  <c r="BI168"/>
  <c r="BH168"/>
  <c r="BG168"/>
  <c r="BF168"/>
  <c r="X168"/>
  <c r="V168"/>
  <c r="T168"/>
  <c r="P168"/>
  <c r="BI163"/>
  <c r="BH163"/>
  <c r="BG163"/>
  <c r="BF163"/>
  <c r="X163"/>
  <c r="V163"/>
  <c r="T163"/>
  <c r="P163"/>
  <c r="BI158"/>
  <c r="BH158"/>
  <c r="BG158"/>
  <c r="BF158"/>
  <c r="X158"/>
  <c r="V158"/>
  <c r="T158"/>
  <c r="P158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5"/>
  <c r="BH145"/>
  <c r="BG145"/>
  <c r="BF145"/>
  <c r="X145"/>
  <c r="V145"/>
  <c r="T145"/>
  <c r="P145"/>
  <c r="BI140"/>
  <c r="BH140"/>
  <c r="BG140"/>
  <c r="BF140"/>
  <c r="X140"/>
  <c r="V140"/>
  <c r="T140"/>
  <c r="P140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6"/>
  <c r="BH126"/>
  <c r="BG126"/>
  <c r="BF126"/>
  <c r="X126"/>
  <c r="V126"/>
  <c r="T126"/>
  <c r="P126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2"/>
  <c r="BH112"/>
  <c r="BG112"/>
  <c r="BF112"/>
  <c r="X112"/>
  <c r="V112"/>
  <c r="T112"/>
  <c r="P112"/>
  <c r="BI106"/>
  <c r="BH106"/>
  <c r="BG106"/>
  <c r="BF106"/>
  <c r="X106"/>
  <c r="V106"/>
  <c r="T106"/>
  <c r="P106"/>
  <c r="BI100"/>
  <c r="BH100"/>
  <c r="BG100"/>
  <c r="BF100"/>
  <c r="X100"/>
  <c r="V100"/>
  <c r="T100"/>
  <c r="P100"/>
  <c r="BI94"/>
  <c r="BH94"/>
  <c r="BG94"/>
  <c r="BF94"/>
  <c r="X94"/>
  <c r="V94"/>
  <c r="T94"/>
  <c r="P94"/>
  <c r="BI88"/>
  <c r="BH88"/>
  <c r="BG88"/>
  <c r="BF88"/>
  <c r="X88"/>
  <c r="V88"/>
  <c r="T88"/>
  <c r="P88"/>
  <c r="J84"/>
  <c r="F81"/>
  <c r="E79"/>
  <c r="J61"/>
  <c r="F58"/>
  <c r="E56"/>
  <c r="J23"/>
  <c r="E23"/>
  <c r="J83"/>
  <c r="J22"/>
  <c r="J20"/>
  <c r="E20"/>
  <c r="F61"/>
  <c r="J19"/>
  <c r="J17"/>
  <c r="E17"/>
  <c r="F83"/>
  <c r="J16"/>
  <c r="J14"/>
  <c r="J81"/>
  <c r="E7"/>
  <c r="E75"/>
  <c i="3" r="K41"/>
  <c r="K40"/>
  <c i="1" r="BA57"/>
  <c i="3" r="K39"/>
  <c i="1" r="AZ57"/>
  <c i="3" r="BI106"/>
  <c r="BH106"/>
  <c r="BG106"/>
  <c r="BF106"/>
  <c r="X106"/>
  <c r="V106"/>
  <c r="T106"/>
  <c r="P106"/>
  <c r="BI103"/>
  <c r="BH103"/>
  <c r="BG103"/>
  <c r="BF103"/>
  <c r="X103"/>
  <c r="V103"/>
  <c r="T103"/>
  <c r="P103"/>
  <c r="BI101"/>
  <c r="BH101"/>
  <c r="BG101"/>
  <c r="BF101"/>
  <c r="X101"/>
  <c r="V101"/>
  <c r="T101"/>
  <c r="P101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F81"/>
  <c r="E79"/>
  <c r="J61"/>
  <c r="F58"/>
  <c r="E56"/>
  <c r="J23"/>
  <c r="E23"/>
  <c r="J83"/>
  <c r="J22"/>
  <c r="J20"/>
  <c r="E20"/>
  <c r="F61"/>
  <c r="J19"/>
  <c r="J17"/>
  <c r="E17"/>
  <c r="F60"/>
  <c r="J16"/>
  <c r="J14"/>
  <c r="J81"/>
  <c r="E7"/>
  <c r="E75"/>
  <c i="2" r="K41"/>
  <c r="K40"/>
  <c i="1" r="BA56"/>
  <c i="2" r="K39"/>
  <c i="1" r="AZ56"/>
  <c i="2" r="BI346"/>
  <c r="BH346"/>
  <c r="BG346"/>
  <c r="BF346"/>
  <c r="X346"/>
  <c r="V346"/>
  <c r="T346"/>
  <c r="P346"/>
  <c r="BI341"/>
  <c r="BH341"/>
  <c r="BG341"/>
  <c r="BF341"/>
  <c r="X341"/>
  <c r="V341"/>
  <c r="T341"/>
  <c r="P341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0"/>
  <c r="BH330"/>
  <c r="BG330"/>
  <c r="BF330"/>
  <c r="X330"/>
  <c r="V330"/>
  <c r="T330"/>
  <c r="P330"/>
  <c r="BI328"/>
  <c r="BH328"/>
  <c r="BG328"/>
  <c r="BF328"/>
  <c r="X328"/>
  <c r="V328"/>
  <c r="T328"/>
  <c r="P328"/>
  <c r="BI324"/>
  <c r="BH324"/>
  <c r="BG324"/>
  <c r="BF324"/>
  <c r="X324"/>
  <c r="V324"/>
  <c r="T324"/>
  <c r="P324"/>
  <c r="BI311"/>
  <c r="BH311"/>
  <c r="BG311"/>
  <c r="BF311"/>
  <c r="X311"/>
  <c r="V311"/>
  <c r="T311"/>
  <c r="P311"/>
  <c r="BI309"/>
  <c r="BH309"/>
  <c r="BG309"/>
  <c r="BF309"/>
  <c r="X309"/>
  <c r="V309"/>
  <c r="T309"/>
  <c r="P309"/>
  <c r="BI296"/>
  <c r="BH296"/>
  <c r="BG296"/>
  <c r="BF296"/>
  <c r="X296"/>
  <c r="V296"/>
  <c r="T296"/>
  <c r="P296"/>
  <c r="BI289"/>
  <c r="BH289"/>
  <c r="BG289"/>
  <c r="BF289"/>
  <c r="X289"/>
  <c r="V289"/>
  <c r="T289"/>
  <c r="P289"/>
  <c r="BI281"/>
  <c r="BH281"/>
  <c r="BG281"/>
  <c r="BF281"/>
  <c r="X281"/>
  <c r="V281"/>
  <c r="T281"/>
  <c r="P281"/>
  <c r="BI278"/>
  <c r="BH278"/>
  <c r="BG278"/>
  <c r="BF278"/>
  <c r="X278"/>
  <c r="V278"/>
  <c r="T278"/>
  <c r="P278"/>
  <c r="BI270"/>
  <c r="BH270"/>
  <c r="BG270"/>
  <c r="BF270"/>
  <c r="X270"/>
  <c r="V270"/>
  <c r="T270"/>
  <c r="P270"/>
  <c r="BI263"/>
  <c r="BH263"/>
  <c r="BG263"/>
  <c r="BF263"/>
  <c r="X263"/>
  <c r="V263"/>
  <c r="T263"/>
  <c r="P263"/>
  <c r="BI255"/>
  <c r="BH255"/>
  <c r="BG255"/>
  <c r="BF255"/>
  <c r="X255"/>
  <c r="V255"/>
  <c r="T255"/>
  <c r="P255"/>
  <c r="BI250"/>
  <c r="BH250"/>
  <c r="BG250"/>
  <c r="BF250"/>
  <c r="X250"/>
  <c r="V250"/>
  <c r="T250"/>
  <c r="P250"/>
  <c r="BI247"/>
  <c r="BH247"/>
  <c r="BG247"/>
  <c r="BF247"/>
  <c r="X247"/>
  <c r="V247"/>
  <c r="T247"/>
  <c r="P247"/>
  <c r="BI239"/>
  <c r="BH239"/>
  <c r="BG239"/>
  <c r="BF239"/>
  <c r="X239"/>
  <c r="V239"/>
  <c r="T239"/>
  <c r="P239"/>
  <c r="BI232"/>
  <c r="BH232"/>
  <c r="BG232"/>
  <c r="BF232"/>
  <c r="X232"/>
  <c r="V232"/>
  <c r="T232"/>
  <c r="P232"/>
  <c r="BI226"/>
  <c r="BH226"/>
  <c r="BG226"/>
  <c r="BF226"/>
  <c r="X226"/>
  <c r="V226"/>
  <c r="T226"/>
  <c r="P226"/>
  <c r="BI220"/>
  <c r="BH220"/>
  <c r="BG220"/>
  <c r="BF220"/>
  <c r="X220"/>
  <c r="V220"/>
  <c r="T220"/>
  <c r="P220"/>
  <c r="BI214"/>
  <c r="BH214"/>
  <c r="BG214"/>
  <c r="BF214"/>
  <c r="X214"/>
  <c r="V214"/>
  <c r="T214"/>
  <c r="P214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5"/>
  <c r="BH205"/>
  <c r="BG205"/>
  <c r="BF205"/>
  <c r="X205"/>
  <c r="V205"/>
  <c r="T205"/>
  <c r="P205"/>
  <c r="BI203"/>
  <c r="BH203"/>
  <c r="BG203"/>
  <c r="BF203"/>
  <c r="X203"/>
  <c r="V203"/>
  <c r="T203"/>
  <c r="P203"/>
  <c r="BI198"/>
  <c r="BH198"/>
  <c r="BG198"/>
  <c r="BF198"/>
  <c r="X198"/>
  <c r="V198"/>
  <c r="T198"/>
  <c r="P198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9"/>
  <c r="BH189"/>
  <c r="BG189"/>
  <c r="BF189"/>
  <c r="X189"/>
  <c r="V189"/>
  <c r="T189"/>
  <c r="P189"/>
  <c r="BI186"/>
  <c r="BH186"/>
  <c r="BG186"/>
  <c r="BF186"/>
  <c r="X186"/>
  <c r="V186"/>
  <c r="T186"/>
  <c r="P186"/>
  <c r="BI183"/>
  <c r="BH183"/>
  <c r="BG183"/>
  <c r="BF183"/>
  <c r="X183"/>
  <c r="V183"/>
  <c r="T183"/>
  <c r="P183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4"/>
  <c r="BH174"/>
  <c r="BG174"/>
  <c r="BF174"/>
  <c r="X174"/>
  <c r="V174"/>
  <c r="T174"/>
  <c r="P174"/>
  <c r="BI171"/>
  <c r="BH171"/>
  <c r="BG171"/>
  <c r="BF171"/>
  <c r="X171"/>
  <c r="V171"/>
  <c r="T171"/>
  <c r="P171"/>
  <c r="BI168"/>
  <c r="BH168"/>
  <c r="BG168"/>
  <c r="BF168"/>
  <c r="X168"/>
  <c r="V168"/>
  <c r="T168"/>
  <c r="P168"/>
  <c r="BI160"/>
  <c r="BH160"/>
  <c r="BG160"/>
  <c r="BF160"/>
  <c r="X160"/>
  <c r="V160"/>
  <c r="T160"/>
  <c r="P160"/>
  <c r="BI156"/>
  <c r="BH156"/>
  <c r="BG156"/>
  <c r="BF156"/>
  <c r="X156"/>
  <c r="V156"/>
  <c r="T156"/>
  <c r="P156"/>
  <c r="BI153"/>
  <c r="BH153"/>
  <c r="BG153"/>
  <c r="BF153"/>
  <c r="X153"/>
  <c r="V153"/>
  <c r="T153"/>
  <c r="P153"/>
  <c r="BI149"/>
  <c r="BH149"/>
  <c r="BG149"/>
  <c r="BF149"/>
  <c r="X149"/>
  <c r="V149"/>
  <c r="T149"/>
  <c r="P149"/>
  <c r="BI142"/>
  <c r="BH142"/>
  <c r="BG142"/>
  <c r="BF142"/>
  <c r="X142"/>
  <c r="V142"/>
  <c r="T142"/>
  <c r="P142"/>
  <c r="BI135"/>
  <c r="BH135"/>
  <c r="BG135"/>
  <c r="BF135"/>
  <c r="X135"/>
  <c r="V135"/>
  <c r="T135"/>
  <c r="P135"/>
  <c r="BI128"/>
  <c r="BH128"/>
  <c r="BG128"/>
  <c r="BF128"/>
  <c r="X128"/>
  <c r="V128"/>
  <c r="T128"/>
  <c r="P128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1"/>
  <c r="BH111"/>
  <c r="BG111"/>
  <c r="BF111"/>
  <c r="X111"/>
  <c r="V111"/>
  <c r="T111"/>
  <c r="P111"/>
  <c r="BI104"/>
  <c r="BH104"/>
  <c r="BG104"/>
  <c r="BF104"/>
  <c r="X104"/>
  <c r="V104"/>
  <c r="T104"/>
  <c r="P104"/>
  <c r="BI97"/>
  <c r="BH97"/>
  <c r="BG97"/>
  <c r="BF97"/>
  <c r="X97"/>
  <c r="V97"/>
  <c r="T97"/>
  <c r="P97"/>
  <c r="BI88"/>
  <c r="BH88"/>
  <c r="BG88"/>
  <c r="BF88"/>
  <c r="X88"/>
  <c r="V88"/>
  <c r="T88"/>
  <c r="P88"/>
  <c r="J84"/>
  <c r="F81"/>
  <c r="E79"/>
  <c r="J61"/>
  <c r="F58"/>
  <c r="E56"/>
  <c r="J23"/>
  <c r="E23"/>
  <c r="J60"/>
  <c r="J22"/>
  <c r="J20"/>
  <c r="E20"/>
  <c r="F84"/>
  <c r="J19"/>
  <c r="J17"/>
  <c r="E17"/>
  <c r="F83"/>
  <c r="J16"/>
  <c r="J14"/>
  <c r="J58"/>
  <c r="E7"/>
  <c r="E75"/>
  <c i="1" r="L50"/>
  <c r="AM50"/>
  <c r="AM49"/>
  <c r="L49"/>
  <c r="AM47"/>
  <c r="L47"/>
  <c r="L45"/>
  <c r="L44"/>
  <c i="2" r="K334"/>
  <c r="R120"/>
  <c r="R97"/>
  <c i="1" r="AU55"/>
  <c i="2" r="R289"/>
  <c r="Q281"/>
  <c r="R270"/>
  <c r="R255"/>
  <c r="Q250"/>
  <c r="R239"/>
  <c r="Q232"/>
  <c r="R220"/>
  <c r="Q214"/>
  <c r="R208"/>
  <c r="Q205"/>
  <c r="R198"/>
  <c r="Q195"/>
  <c r="R189"/>
  <c r="R183"/>
  <c r="Q180"/>
  <c r="Q177"/>
  <c r="R171"/>
  <c r="Q168"/>
  <c r="R156"/>
  <c r="Q149"/>
  <c r="R135"/>
  <c r="Q128"/>
  <c r="Q120"/>
  <c r="BK289"/>
  <c r="BK232"/>
  <c r="BK168"/>
  <c r="BK346"/>
  <c r="BK330"/>
  <c r="BK296"/>
  <c r="BK239"/>
  <c r="BK203"/>
  <c r="BK142"/>
  <c r="BK205"/>
  <c r="BK186"/>
  <c r="BK111"/>
  <c r="BK311"/>
  <c r="BK220"/>
  <c r="BK195"/>
  <c r="BK171"/>
  <c r="BK120"/>
  <c i="3" r="Q101"/>
  <c r="R91"/>
  <c r="R94"/>
  <c r="R103"/>
  <c r="Q88"/>
  <c r="K103"/>
  <c r="BE103"/>
  <c r="K106"/>
  <c r="BE106"/>
  <c r="BK96"/>
  <c i="4" r="Q267"/>
  <c r="Q252"/>
  <c r="R218"/>
  <c r="R185"/>
  <c r="Q163"/>
  <c r="R134"/>
  <c r="R126"/>
  <c r="Q106"/>
  <c r="Q265"/>
  <c r="Q204"/>
  <c r="Q179"/>
  <c r="Q140"/>
  <c r="R120"/>
  <c r="R100"/>
  <c r="R243"/>
  <c r="Q176"/>
  <c r="R150"/>
  <c r="Q120"/>
  <c r="R256"/>
  <c r="Q235"/>
  <c r="Q218"/>
  <c r="R207"/>
  <c r="Q191"/>
  <c r="R179"/>
  <c r="R153"/>
  <c r="Q123"/>
  <c r="BK267"/>
  <c r="K243"/>
  <c r="BE243"/>
  <c r="BK207"/>
  <c r="K191"/>
  <c r="BE191"/>
  <c r="BK153"/>
  <c r="K188"/>
  <c r="BE188"/>
  <c r="K150"/>
  <c r="BE150"/>
  <c r="K106"/>
  <c r="BE106"/>
  <c r="K256"/>
  <c r="BE256"/>
  <c r="K197"/>
  <c r="BE197"/>
  <c r="K131"/>
  <c r="BE131"/>
  <c r="BK179"/>
  <c r="K134"/>
  <c r="BE134"/>
  <c i="5" r="Q104"/>
  <c r="R88"/>
  <c r="BK100"/>
  <c r="R104"/>
  <c r="Q97"/>
  <c r="Q88"/>
  <c r="BK107"/>
  <c r="K100"/>
  <c r="BE100"/>
  <c r="K91"/>
  <c r="BE91"/>
  <c i="6" r="Q99"/>
  <c r="Q89"/>
  <c r="R99"/>
  <c r="R84"/>
  <c r="BK89"/>
  <c i="7" r="R82"/>
  <c r="K82"/>
  <c r="BE82"/>
  <c i="2" r="R346"/>
  <c r="Q341"/>
  <c r="R111"/>
  <c r="R104"/>
  <c r="Q97"/>
  <c r="Q88"/>
  <c r="R336"/>
  <c r="R334"/>
  <c r="R330"/>
  <c r="R328"/>
  <c r="Q324"/>
  <c r="Q311"/>
  <c r="Q309"/>
  <c r="Q296"/>
  <c r="R281"/>
  <c r="Q278"/>
  <c r="R263"/>
  <c r="Q255"/>
  <c r="R247"/>
  <c r="R232"/>
  <c r="Q226"/>
  <c r="R214"/>
  <c r="Q211"/>
  <c r="R205"/>
  <c r="Q203"/>
  <c r="R195"/>
  <c r="Q192"/>
  <c r="R186"/>
  <c r="Q183"/>
  <c r="R174"/>
  <c r="Q171"/>
  <c r="R160"/>
  <c r="R153"/>
  <c r="R149"/>
  <c r="Q142"/>
  <c r="R128"/>
  <c r="Q123"/>
  <c r="BK324"/>
  <c r="BK255"/>
  <c r="BK180"/>
  <c r="BK135"/>
  <c r="BK334"/>
  <c r="BK328"/>
  <c r="BK263"/>
  <c r="BK214"/>
  <c r="BK156"/>
  <c r="BK270"/>
  <c r="BK198"/>
  <c r="BK177"/>
  <c r="BK104"/>
  <c r="BK278"/>
  <c r="BK211"/>
  <c r="BK174"/>
  <c r="BK128"/>
  <c i="3" r="R106"/>
  <c r="Q96"/>
  <c r="Q98"/>
  <c r="Q91"/>
  <c r="R101"/>
  <c r="Q94"/>
  <c r="BK88"/>
  <c r="BK94"/>
  <c i="4" r="R267"/>
  <c r="Q256"/>
  <c r="Q231"/>
  <c r="R212"/>
  <c r="Q173"/>
  <c r="Q158"/>
  <c r="R145"/>
  <c r="R131"/>
  <c r="R117"/>
  <c r="Q100"/>
  <c r="R235"/>
  <c r="R173"/>
  <c r="Q134"/>
  <c r="R123"/>
  <c r="R106"/>
  <c r="R191"/>
  <c r="R168"/>
  <c r="R140"/>
  <c r="R88"/>
  <c r="Q243"/>
  <c r="R224"/>
  <c r="R204"/>
  <c r="R188"/>
  <c r="R163"/>
  <c r="Q131"/>
  <c r="R94"/>
  <c r="K265"/>
  <c r="BE265"/>
  <c r="BK224"/>
  <c r="BK176"/>
  <c r="K100"/>
  <c r="BE100"/>
  <c r="BK218"/>
  <c r="K163"/>
  <c r="BE163"/>
  <c r="BK112"/>
  <c r="BK88"/>
  <c r="BK212"/>
  <c r="K145"/>
  <c r="BE145"/>
  <c r="K120"/>
  <c r="BE120"/>
  <c r="K168"/>
  <c r="BE168"/>
  <c r="BK117"/>
  <c i="5" r="Q102"/>
  <c r="R107"/>
  <c r="R97"/>
  <c r="R100"/>
  <c r="R94"/>
  <c r="BK88"/>
  <c r="BK104"/>
  <c r="BK97"/>
  <c i="6" r="R94"/>
  <c r="Q103"/>
  <c r="Q94"/>
  <c r="Q82"/>
  <c r="BK84"/>
  <c r="K99"/>
  <c r="BE99"/>
  <c r="K82"/>
  <c r="BE82"/>
  <c i="7" r="Q86"/>
  <c r="Q84"/>
  <c r="R84"/>
  <c r="R86"/>
  <c r="BK90"/>
  <c r="BK86"/>
  <c i="2" r="R341"/>
  <c r="Q328"/>
  <c r="Q111"/>
  <c r="Q104"/>
  <c r="R88"/>
  <c r="Q346"/>
  <c r="Q336"/>
  <c r="Q334"/>
  <c r="Q330"/>
  <c r="R324"/>
  <c r="R311"/>
  <c r="R309"/>
  <c r="R296"/>
  <c r="Q289"/>
  <c r="R278"/>
  <c r="Q270"/>
  <c r="Q263"/>
  <c r="R250"/>
  <c r="Q247"/>
  <c r="Q239"/>
  <c r="R226"/>
  <c r="Q220"/>
  <c r="R211"/>
  <c r="Q208"/>
  <c r="R203"/>
  <c r="Q198"/>
  <c r="R192"/>
  <c r="Q189"/>
  <c r="Q186"/>
  <c r="R180"/>
  <c r="R177"/>
  <c r="Q174"/>
  <c r="R168"/>
  <c r="Q160"/>
  <c r="Q156"/>
  <c r="Q153"/>
  <c r="R142"/>
  <c r="Q135"/>
  <c r="R123"/>
  <c r="BK341"/>
  <c r="BK281"/>
  <c r="BK192"/>
  <c r="BK160"/>
  <c r="BK336"/>
  <c r="BK309"/>
  <c r="BK250"/>
  <c r="BK208"/>
  <c r="BK153"/>
  <c r="BK226"/>
  <c r="BK189"/>
  <c r="BK123"/>
  <c r="BK97"/>
  <c r="BK247"/>
  <c r="BK183"/>
  <c r="BK149"/>
  <c r="BK88"/>
  <c i="3" r="Q103"/>
  <c r="R96"/>
  <c r="Q106"/>
  <c r="R98"/>
  <c r="R88"/>
  <c r="BK101"/>
  <c r="BK98"/>
  <c r="K91"/>
  <c r="BE91"/>
  <c i="4" r="R265"/>
  <c r="R246"/>
  <c r="Q224"/>
  <c r="Q207"/>
  <c r="Q168"/>
  <c r="Q150"/>
  <c r="BK134"/>
  <c r="Q112"/>
  <c r="R252"/>
  <c r="Q197"/>
  <c r="R158"/>
  <c r="Q126"/>
  <c r="Q117"/>
  <c r="Q94"/>
  <c r="Q188"/>
  <c r="Q153"/>
  <c r="R112"/>
  <c r="Q246"/>
  <c r="R231"/>
  <c r="Q212"/>
  <c r="R197"/>
  <c r="Q185"/>
  <c r="R176"/>
  <c r="Q145"/>
  <c r="Q88"/>
  <c r="K252"/>
  <c r="BE252"/>
  <c r="K204"/>
  <c r="BE204"/>
  <c r="K158"/>
  <c r="BE158"/>
  <c r="K231"/>
  <c r="BE231"/>
  <c r="K173"/>
  <c r="BE173"/>
  <c r="K126"/>
  <c r="BE126"/>
  <c r="K94"/>
  <c r="BE94"/>
  <c r="K246"/>
  <c r="BE246"/>
  <c r="K185"/>
  <c r="BE185"/>
  <c r="BK123"/>
  <c r="BK235"/>
  <c r="K140"/>
  <c r="BE140"/>
  <c i="5" r="R91"/>
  <c r="R102"/>
  <c r="Q91"/>
  <c r="Q100"/>
  <c r="Q94"/>
  <c r="Q107"/>
  <c r="K102"/>
  <c r="BE102"/>
  <c r="BK94"/>
  <c r="K88"/>
  <c r="BE88"/>
  <c i="6" r="R89"/>
  <c r="R103"/>
  <c r="Q84"/>
  <c r="R82"/>
  <c r="BK103"/>
  <c r="BK94"/>
  <c i="7" r="R88"/>
  <c r="Q82"/>
  <c r="Q88"/>
  <c r="R90"/>
  <c r="Q90"/>
  <c r="K88"/>
  <c r="BE88"/>
  <c r="K84"/>
  <c r="BE84"/>
  <c i="2" l="1" r="BK87"/>
  <c r="K87"/>
  <c r="K65"/>
  <c r="X87"/>
  <c i="3" r="T87"/>
  <c i="1" r="AW57"/>
  <c i="3" r="Q87"/>
  <c r="I65"/>
  <c r="K32"/>
  <c i="1" r="AS57"/>
  <c i="4" r="X87"/>
  <c i="5" r="R87"/>
  <c r="J65"/>
  <c r="K33"/>
  <c i="1" r="AT59"/>
  <c i="6" r="X81"/>
  <c i="7" r="V81"/>
  <c i="2" r="Q87"/>
  <c r="I65"/>
  <c r="K32"/>
  <c i="1" r="AS56"/>
  <c i="3" r="X87"/>
  <c i="4" r="R87"/>
  <c r="J65"/>
  <c r="K33"/>
  <c i="1" r="AT58"/>
  <c i="5" r="Q87"/>
  <c r="I65"/>
  <c r="K32"/>
  <c i="1" r="AS59"/>
  <c i="6" r="R81"/>
  <c r="J61"/>
  <c r="K31"/>
  <c i="1" r="AT60"/>
  <c i="7" r="R81"/>
  <c r="J61"/>
  <c r="K31"/>
  <c i="1" r="AT61"/>
  <c i="2" r="R87"/>
  <c r="J65"/>
  <c r="K33"/>
  <c i="1" r="AT56"/>
  <c i="3" r="R87"/>
  <c r="J65"/>
  <c r="K33"/>
  <c i="1" r="AT57"/>
  <c i="4" r="V87"/>
  <c i="5" r="X87"/>
  <c i="6" r="V81"/>
  <c i="7" r="T81"/>
  <c i="1" r="AW61"/>
  <c i="7" r="X81"/>
  <c i="2" r="T87"/>
  <c i="1" r="AW56"/>
  <c i="2" r="V87"/>
  <c i="3" r="V87"/>
  <c i="4" r="T87"/>
  <c i="1" r="AW58"/>
  <c i="4" r="Q87"/>
  <c r="I65"/>
  <c r="K32"/>
  <c i="1" r="AS58"/>
  <c i="5" r="T87"/>
  <c i="1" r="AW59"/>
  <c i="5" r="V87"/>
  <c i="6" r="T81"/>
  <c i="1" r="AW60"/>
  <c i="6" r="Q81"/>
  <c r="I61"/>
  <c r="K30"/>
  <c i="1" r="AS60"/>
  <c i="7" r="Q81"/>
  <c r="I61"/>
  <c r="K30"/>
  <c i="1" r="AS61"/>
  <c i="7" r="J54"/>
  <c r="F57"/>
  <c r="J77"/>
  <c r="F56"/>
  <c r="E50"/>
  <c i="6" r="F56"/>
  <c r="F57"/>
  <c r="J75"/>
  <c r="J56"/>
  <c r="E71"/>
  <c i="5" r="F60"/>
  <c r="J60"/>
  <c r="E75"/>
  <c r="J58"/>
  <c r="F61"/>
  <c i="4" r="J60"/>
  <c r="E52"/>
  <c r="F60"/>
  <c r="F84"/>
  <c r="J58"/>
  <c i="3" r="E52"/>
  <c r="J60"/>
  <c r="F83"/>
  <c r="F84"/>
  <c r="J58"/>
  <c i="2" r="E52"/>
  <c r="F60"/>
  <c r="F61"/>
  <c r="J81"/>
  <c r="J83"/>
  <c r="BE334"/>
  <c r="K123"/>
  <c r="BE123"/>
  <c r="K142"/>
  <c r="BE142"/>
  <c r="K156"/>
  <c r="BE156"/>
  <c r="K171"/>
  <c r="BE171"/>
  <c r="K180"/>
  <c r="BE180"/>
  <c r="K189"/>
  <c r="BE189"/>
  <c r="K203"/>
  <c r="BE203"/>
  <c r="K208"/>
  <c r="BE208"/>
  <c r="K232"/>
  <c r="BE232"/>
  <c r="K270"/>
  <c r="BE270"/>
  <c r="K311"/>
  <c r="BE311"/>
  <c r="K88"/>
  <c r="BE88"/>
  <c r="K341"/>
  <c r="BE341"/>
  <c r="K211"/>
  <c r="BE211"/>
  <c r="K226"/>
  <c r="BE226"/>
  <c r="K239"/>
  <c r="BE239"/>
  <c r="K250"/>
  <c r="BE250"/>
  <c r="K263"/>
  <c r="BE263"/>
  <c r="K278"/>
  <c r="BE278"/>
  <c r="K289"/>
  <c r="BE289"/>
  <c r="K309"/>
  <c r="BE309"/>
  <c r="K324"/>
  <c r="BE324"/>
  <c r="K336"/>
  <c r="BE336"/>
  <c r="K97"/>
  <c r="BE97"/>
  <c r="K111"/>
  <c r="BE111"/>
  <c r="K328"/>
  <c r="BE328"/>
  <c r="K346"/>
  <c r="BE346"/>
  <c r="F38"/>
  <c i="1" r="BC56"/>
  <c i="3" r="K96"/>
  <c r="BE96"/>
  <c r="BK103"/>
  <c r="K101"/>
  <c r="BE101"/>
  <c i="4" r="K112"/>
  <c r="BE112"/>
  <c r="K123"/>
  <c r="BE123"/>
  <c r="BK173"/>
  <c r="K212"/>
  <c r="BE212"/>
  <c r="BK168"/>
  <c r="K235"/>
  <c r="BE235"/>
  <c r="BK158"/>
  <c r="BK188"/>
  <c r="K218"/>
  <c r="BE218"/>
  <c r="BK243"/>
  <c r="F38"/>
  <c i="1" r="BC58"/>
  <c i="4" r="BK163"/>
  <c r="K267"/>
  <c r="BE267"/>
  <c r="K179"/>
  <c r="BE179"/>
  <c r="BK100"/>
  <c r="K207"/>
  <c r="BE207"/>
  <c i="5" r="K107"/>
  <c r="BE107"/>
  <c r="F38"/>
  <c i="1" r="BC59"/>
  <c i="5" r="K104"/>
  <c r="BE104"/>
  <c r="F39"/>
  <c i="1" r="BD59"/>
  <c i="6" r="F36"/>
  <c i="1" r="BC60"/>
  <c i="6" r="F38"/>
  <c i="1" r="BE60"/>
  <c i="6" r="K94"/>
  <c r="BE94"/>
  <c i="7" r="K86"/>
  <c r="BE86"/>
  <c r="F37"/>
  <c i="1" r="BD61"/>
  <c i="7" r="BK88"/>
  <c i="2" r="K128"/>
  <c r="BE128"/>
  <c r="K149"/>
  <c r="BE149"/>
  <c r="K160"/>
  <c r="BE160"/>
  <c r="K174"/>
  <c r="BE174"/>
  <c r="K183"/>
  <c r="BE183"/>
  <c r="K192"/>
  <c r="BE192"/>
  <c r="K198"/>
  <c r="BE198"/>
  <c r="K214"/>
  <c r="BE214"/>
  <c r="K247"/>
  <c r="BE247"/>
  <c r="K281"/>
  <c r="BE281"/>
  <c r="K330"/>
  <c r="BE330"/>
  <c r="K104"/>
  <c r="BE104"/>
  <c r="K120"/>
  <c r="BE120"/>
  <c r="F41"/>
  <c i="1" r="BF56"/>
  <c i="3" r="F41"/>
  <c i="1" r="BF57"/>
  <c i="3" r="K94"/>
  <c r="BE94"/>
  <c r="K98"/>
  <c r="BE98"/>
  <c i="2" r="K34"/>
  <c i="3" r="BK106"/>
  <c r="F39"/>
  <c i="1" r="BD57"/>
  <c i="4" r="K117"/>
  <c r="BE117"/>
  <c r="BK140"/>
  <c r="BK191"/>
  <c r="K88"/>
  <c r="BE88"/>
  <c r="BK231"/>
  <c r="F41"/>
  <c i="1" r="BF58"/>
  <c i="4" r="BK252"/>
  <c r="F39"/>
  <c i="1" r="BD58"/>
  <c i="6" r="BK82"/>
  <c r="K84"/>
  <c r="BE84"/>
  <c i="7" r="F39"/>
  <c i="1" r="BF61"/>
  <c i="7" r="F38"/>
  <c i="1" r="BE61"/>
  <c i="2" r="K135"/>
  <c r="BE135"/>
  <c r="K153"/>
  <c r="BE153"/>
  <c r="K168"/>
  <c r="BE168"/>
  <c r="K177"/>
  <c r="BE177"/>
  <c r="K186"/>
  <c r="BE186"/>
  <c r="K195"/>
  <c r="BE195"/>
  <c r="K205"/>
  <c r="BE205"/>
  <c r="K220"/>
  <c r="BE220"/>
  <c r="K255"/>
  <c r="BE255"/>
  <c r="K296"/>
  <c r="BE296"/>
  <c i="1" r="AU54"/>
  <c i="2" r="F40"/>
  <c i="1" r="BE56"/>
  <c i="3" r="F38"/>
  <c i="1" r="BC57"/>
  <c i="3" r="K38"/>
  <c i="1" r="AY57"/>
  <c i="3" r="BK91"/>
  <c r="F40"/>
  <c i="1" r="BE57"/>
  <c i="4" r="BK94"/>
  <c r="BK120"/>
  <c r="BK145"/>
  <c r="K224"/>
  <c r="BE224"/>
  <c r="BK204"/>
  <c r="BK106"/>
  <c r="BK131"/>
  <c r="K176"/>
  <c r="BE176"/>
  <c r="BK197"/>
  <c r="BK256"/>
  <c r="BK126"/>
  <c r="F40"/>
  <c i="1" r="BE58"/>
  <c i="5" r="K38"/>
  <c i="1" r="AY59"/>
  <c i="5" r="F40"/>
  <c i="1" r="BE59"/>
  <c i="6" r="K36"/>
  <c i="1" r="AY60"/>
  <c i="6" r="F39"/>
  <c i="1" r="BF60"/>
  <c i="7" r="BK82"/>
  <c r="K90"/>
  <c r="BE90"/>
  <c r="BK84"/>
  <c i="2" r="F39"/>
  <c i="1" r="BD56"/>
  <c i="2" r="K38"/>
  <c i="1" r="AY56"/>
  <c i="3" r="K88"/>
  <c r="BE88"/>
  <c i="4" r="K38"/>
  <c i="1" r="AY58"/>
  <c i="4" r="BK150"/>
  <c r="K153"/>
  <c r="BE153"/>
  <c r="BK246"/>
  <c r="BK185"/>
  <c r="BK265"/>
  <c i="5" r="BK91"/>
  <c r="BK102"/>
  <c r="F41"/>
  <c i="1" r="BF59"/>
  <c i="5" r="K97"/>
  <c r="BE97"/>
  <c r="K94"/>
  <c r="BE94"/>
  <c i="6" r="F37"/>
  <c i="1" r="BD60"/>
  <c i="6" r="K89"/>
  <c r="BE89"/>
  <c r="BK99"/>
  <c r="BK81"/>
  <c r="K81"/>
  <c r="K61"/>
  <c r="K103"/>
  <c r="BE103"/>
  <c i="7" r="F36"/>
  <c i="1" r="BC61"/>
  <c i="7" r="K36"/>
  <c i="1" r="AY61"/>
  <c i="5" l="1" r="BK87"/>
  <c r="K87"/>
  <c r="K65"/>
  <c i="3" r="BK87"/>
  <c r="K87"/>
  <c i="4" r="BK87"/>
  <c r="K87"/>
  <c r="K65"/>
  <c i="7" r="BK81"/>
  <c r="K81"/>
  <c r="K61"/>
  <c i="1" r="AG56"/>
  <c i="6" r="K32"/>
  <c i="2" r="K37"/>
  <c i="1" r="AX56"/>
  <c r="AV56"/>
  <c r="AN56"/>
  <c r="BC55"/>
  <c r="BE55"/>
  <c i="7" r="F35"/>
  <c i="1" r="BB61"/>
  <c r="AS55"/>
  <c r="AS54"/>
  <c i="4" r="K37"/>
  <c i="1" r="AX58"/>
  <c r="AV58"/>
  <c i="5" r="F37"/>
  <c i="1" r="BB59"/>
  <c i="6" r="F35"/>
  <c i="1" r="BB60"/>
  <c r="AT55"/>
  <c r="AT54"/>
  <c i="3" r="K34"/>
  <c i="1" r="AG57"/>
  <c i="2" r="F37"/>
  <c i="1" r="BB56"/>
  <c i="5" r="K37"/>
  <c i="1" r="AX59"/>
  <c r="AV59"/>
  <c i="7" r="K35"/>
  <c i="1" r="AX61"/>
  <c r="AV61"/>
  <c r="AW55"/>
  <c r="AW54"/>
  <c i="3" r="K37"/>
  <c i="1" r="AX57"/>
  <c r="AV57"/>
  <c r="AN57"/>
  <c i="3" r="F37"/>
  <c i="1" r="BB57"/>
  <c i="4" r="F37"/>
  <c i="1" r="BB58"/>
  <c r="BD55"/>
  <c r="AZ55"/>
  <c r="BF55"/>
  <c i="6" r="K35"/>
  <c i="1" r="AX60"/>
  <c r="AV60"/>
  <c l="1" r="AG60"/>
  <c i="3" r="K65"/>
  <c i="6" r="K41"/>
  <c i="3" r="K43"/>
  <c i="2" r="K43"/>
  <c i="1" r="AN60"/>
  <c r="BE54"/>
  <c r="BA54"/>
  <c r="BC54"/>
  <c r="W30"/>
  <c r="BF54"/>
  <c r="W33"/>
  <c i="5" r="K34"/>
  <c i="1" r="AG59"/>
  <c i="4" r="K34"/>
  <c i="1" r="AG58"/>
  <c r="BA55"/>
  <c r="BD54"/>
  <c r="W31"/>
  <c i="7" r="K32"/>
  <c i="1" r="AG61"/>
  <c r="BB55"/>
  <c r="AX55"/>
  <c r="AY55"/>
  <c i="4" l="1" r="K43"/>
  <c i="5" r="K43"/>
  <c i="7" r="K41"/>
  <c i="1" r="AN58"/>
  <c r="AN59"/>
  <c r="AN61"/>
  <c r="AV55"/>
  <c r="W32"/>
  <c r="AY54"/>
  <c r="AK30"/>
  <c r="AG55"/>
  <c r="AG54"/>
  <c r="AK26"/>
  <c r="AZ54"/>
  <c r="BB54"/>
  <c r="W29"/>
  <c l="1" r="AN55"/>
  <c r="AX54"/>
  <c r="AK29"/>
  <c r="AK35"/>
  <c l="1"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<sst xmlns="http://schemas.openxmlformats.org/spreadsheetml/2006/main">
  <si>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</si>
  <si>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</si>
  <si>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</si>
  <si>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</si>
  <si>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</si>
  <si>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</si>
  <si>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{39cb719a-6658-40cc-90f2-c35c8853ae00}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</si>
  <si>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</si>
  <si>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</si>
  <si>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</si>
  <si>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</si>
  <si>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</si>
  <si>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</si>
  <si>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</si>
  <si>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</si>
  <si>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08_2022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</si>
  <si>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</si>
  <si>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</si>
  <si>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výhybek v žst. Děčín hl. n.</t>
  </si>
  <si>
    <t>KSO:</t>
  </si>
  <si>
    <t/>
  </si>
  <si>
    <t>CC-CZ:</t>
  </si>
  <si>
    <t>Místo:</t>
  </si>
  <si>
    <t>Děčín</t>
  </si>
  <si>
    <t>Datum:</t>
  </si>
  <si>
    <t>2. 8. 2022</t>
  </si>
  <si>
    <t>Zadavatel:</t>
  </si>
  <si>
    <t>IČ:</t>
  </si>
  <si>
    <t>ST UL</t>
  </si>
  <si>
    <t>DIČ:</t>
  </si>
  <si>
    <t>Uchazeč:</t>
  </si>
  <si>
    <t>Vyplň údaj</t>
  </si>
  <si>
    <t>Projektant:</t>
  </si>
  <si>
    <t xml:space="preserve"> 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</si>
  <si>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</si>
  <si>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</si>
  <si>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</si>
  <si>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</si>
  <si>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</si>
  <si>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</si>
  <si>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</si>
  <si>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</si>
  <si>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</si>
  <si>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</si>
  <si>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</si>
  <si>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</si>
  <si>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</si>
  <si>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</si>
  <si>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</si>
  <si>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</si>
  <si>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</si>
  <si>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</si>
  <si>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</si>
  <si>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</si>
  <si>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</si>
  <si>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</si>
  <si>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</si>
  <si>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</si>
  <si>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</si>
  <si>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</si>
  <si>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</si>
  <si>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</si>
  <si>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</si>
  <si>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</si>
  <si>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</si>
  <si>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</si>
  <si>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</si>
  <si>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</si>
  <si>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</si>
  <si>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</si>
  <si>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</si>
  <si>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</si>
  <si>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</si>
  <si>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</si>
  <si>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</si>
  <si>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</si>
  <si>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</si>
  <si>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</si>
  <si>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</si>
  <si>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</si>
  <si>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</si>
  <si>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{079d2087-99d5-4c10-9a55-1e3b9b879bf4}</t>
  </si>
  <si>
    <t>2</t>
  </si>
  <si>
    <t>/</t>
  </si>
  <si>
    <t>SO 01</t>
  </si>
  <si>
    <t>Soupis</t>
  </si>
  <si>
    <t>{6010d714-428e-4be8-a090-a9b1c7a5a7ec}</t>
  </si>
  <si>
    <t>SO 02</t>
  </si>
  <si>
    <t>{6bbf5a20-097b-42d8-9f65-637a81acb3d5}</t>
  </si>
  <si>
    <t>3</t>
  </si>
  <si>
    <t>SO 03</t>
  </si>
  <si>
    <t>{1b78ecdb-d052-4399-a48e-294e3c1bbaee}</t>
  </si>
  <si>
    <t>4</t>
  </si>
  <si>
    <t>SO 04</t>
  </si>
  <si>
    <t>{e59166ee-39c3-4e19-b800-30a88359922a}</t>
  </si>
  <si>
    <t>Materiál dodávaný objednatelem - NEOCEŇOVAT</t>
  </si>
  <si>
    <t>{43d56c24-d682-4c80-bac3-f2e6df332cfc}</t>
  </si>
  <si>
    <t>VRN</t>
  </si>
  <si>
    <t>{2ac8c33d-14f4-4de2-b24c-c4ae15c32520}</t>
  </si>
  <si>
    <t>KRYCÍ LIST SOUPISU PRACÍ</t>
  </si>
  <si>
    <t>Objekt:</t>
  </si>
  <si>
    <t>1 - ZRN</t>
  </si>
  <si>
    <t>Soupis:</t>
  </si>
  <si>
    <t>1 - SO 01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</si>
  <si>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</si>
  <si>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</si>
  <si>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</si>
  <si>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</si>
  <si>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</si>
  <si>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</si>
  <si>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</si>
  <si>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</si>
  <si>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</si>
  <si>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</si>
  <si>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</si>
  <si>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</si>
  <si>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</si>
  <si>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</si>
  <si>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</si>
  <si>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</si>
  <si>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</si>
  <si>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</si>
  <si>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</si>
  <si>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</si>
  <si>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</si>
  <si>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</si>
  <si>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</si>
  <si>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</si>
  <si>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</si>
  <si>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</si>
  <si>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5906020030</t>
  </si>
  <si>
    <t>Souvislá výměna pražců v KL otevřeném i zapuštěném pražce dřevěné výhybkové délky do 3 m</t>
  </si>
  <si>
    <t>kus</t>
  </si>
  <si>
    <t>Sborník UOŽI 01 2022</t>
  </si>
  <si>
    <t>ROZPOCET</t>
  </si>
  <si>
    <t>2028192516</t>
  </si>
  <si>
    <t>PP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</si>
  <si>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</si>
  <si>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VV</t>
  </si>
  <si>
    <t>"v.č.409" 28</t>
  </si>
  <si>
    <t>"v.č.412" 4</t>
  </si>
  <si>
    <t>"v.č.420" 28</t>
  </si>
  <si>
    <t xml:space="preserve">"v.č.377"4 </t>
  </si>
  <si>
    <t xml:space="preserve">"v.č.421"35 </t>
  </si>
  <si>
    <t xml:space="preserve">"v.č.422"29 </t>
  </si>
  <si>
    <t>Součet</t>
  </si>
  <si>
    <t>5906020040</t>
  </si>
  <si>
    <t>Souvislá výměna pražců v KL otevřeném i zapuštěném pražce dřevěné výhybkové délky přes 3 do 4 m</t>
  </si>
  <si>
    <t>1896548833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</si>
  <si>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</si>
  <si>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"v.č.409" 22</t>
  </si>
  <si>
    <t>"v.č.420" 22</t>
  </si>
  <si>
    <t xml:space="preserve">"v.č.421"25 </t>
  </si>
  <si>
    <t>"v.č.422" 22</t>
  </si>
  <si>
    <t>5906020050</t>
  </si>
  <si>
    <t>Souvislá výměna pražců v KL otevřeném i zapuštěném pražce dřevěné výhybkové délky přes 4 do 5 m</t>
  </si>
  <si>
    <t>609811225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</si>
  <si>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</si>
  <si>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"v.č.409" 10</t>
  </si>
  <si>
    <t>"v.č.420" 10</t>
  </si>
  <si>
    <t>"v.č.421" 17</t>
  </si>
  <si>
    <t xml:space="preserve">"v.č.422"9 </t>
  </si>
  <si>
    <t>5906020010</t>
  </si>
  <si>
    <t>Souvislá výměna pražců v KL otevřeném i zapuštěném pražce dřevěné příčné nevystrojené</t>
  </si>
  <si>
    <t>2061015812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</si>
  <si>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</si>
  <si>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"v.č.409" 10+6</t>
  </si>
  <si>
    <t xml:space="preserve">"spojka 417-420"36 </t>
  </si>
  <si>
    <t>"spojka 420-422"23</t>
  </si>
  <si>
    <t>"v.č.421"1+18</t>
  </si>
  <si>
    <t>"v.č.422"4</t>
  </si>
  <si>
    <t>5</t>
  </si>
  <si>
    <t>5906010010</t>
  </si>
  <si>
    <t>Ruční výměna pražce v KL zapuštěném pražec dřevěný příčný nevystrojený</t>
  </si>
  <si>
    <t>-2033301954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</si>
  <si>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</si>
  <si>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"409"80</t>
  </si>
  <si>
    <t>6</t>
  </si>
  <si>
    <t>5906020120</t>
  </si>
  <si>
    <t>Souvislá výměna pražců v KL otevřeném i zapuštěném pražce betonové příčné vystrojené</t>
  </si>
  <si>
    <t>-1023588556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</si>
  <si>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</si>
  <si>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"v.č.409"38</t>
  </si>
  <si>
    <t>"v.č.422"12</t>
  </si>
  <si>
    <t>7</t>
  </si>
  <si>
    <t>M</t>
  </si>
  <si>
    <t>5958134075</t>
  </si>
  <si>
    <t>Součásti upevňovací vrtule R1(145)</t>
  </si>
  <si>
    <t>8</t>
  </si>
  <si>
    <t>-807209379</t>
  </si>
  <si>
    <t>"v.č.409" 50</t>
  </si>
  <si>
    <t xml:space="preserve">"v.č.420"50 </t>
  </si>
  <si>
    <t xml:space="preserve">"v.č.421"50 </t>
  </si>
  <si>
    <t xml:space="preserve">"v.č.422"50 </t>
  </si>
  <si>
    <t>5958134040</t>
  </si>
  <si>
    <t>dvojitý Fe 6</t>
  </si>
  <si>
    <t>1150731580</t>
  </si>
  <si>
    <t>Součásti upevňovací kroužek pružný dvojitý Fe 6</t>
  </si>
  <si>
    <t>"420"50+50</t>
  </si>
  <si>
    <t>"409"50+50</t>
  </si>
  <si>
    <t>"421"50+50</t>
  </si>
  <si>
    <t>"422"50+50</t>
  </si>
  <si>
    <t>9</t>
  </si>
  <si>
    <t>5958134080</t>
  </si>
  <si>
    <t>Součásti upevňovací vrtule R2 (160)</t>
  </si>
  <si>
    <t>1484326497</t>
  </si>
  <si>
    <t>10</t>
  </si>
  <si>
    <t>5958158005</t>
  </si>
  <si>
    <t xml:space="preserve">Podložka pryžová pod patu kolejnice S49  183/126/6</t>
  </si>
  <si>
    <t>1046325547</t>
  </si>
  <si>
    <t>"v.č.409" 76</t>
  </si>
  <si>
    <t>11</t>
  </si>
  <si>
    <t>5958158020</t>
  </si>
  <si>
    <t>Podložka pryžová pod patu kolejnice R65 183/151/6</t>
  </si>
  <si>
    <t>145997336</t>
  </si>
  <si>
    <t>"422"24</t>
  </si>
  <si>
    <t>12</t>
  </si>
  <si>
    <t>5958173000</t>
  </si>
  <si>
    <t>Polyetylenové pásy v kotoučích</t>
  </si>
  <si>
    <t>m2</t>
  </si>
  <si>
    <t>-394158980</t>
  </si>
  <si>
    <t>pásy v kotoučích</t>
  </si>
  <si>
    <t>(4*30)+15</t>
  </si>
  <si>
    <t>13</t>
  </si>
  <si>
    <t>5958158070</t>
  </si>
  <si>
    <t>Podložka polyetylenová pod podkladnici 380/160/2 (S4, R4)</t>
  </si>
  <si>
    <t>-755321882</t>
  </si>
  <si>
    <t>"420"(59)*2</t>
  </si>
  <si>
    <t>"412"(4)*2</t>
  </si>
  <si>
    <t>"409"(96)*2</t>
  </si>
  <si>
    <t>"421"(19)*2</t>
  </si>
  <si>
    <t>"422"(4)*2</t>
  </si>
  <si>
    <t>14</t>
  </si>
  <si>
    <t>5958128010</t>
  </si>
  <si>
    <t>Komplety ŽS 4 (šroub RS 1, matice M 24, podložka Fe6, svěrka ŽS4)</t>
  </si>
  <si>
    <t>-644933295</t>
  </si>
  <si>
    <t>"409" 152</t>
  </si>
  <si>
    <t>5958128005</t>
  </si>
  <si>
    <t>Komplety Skl 24 (šroub RS 0, matice M 22, podložka Uls 6)</t>
  </si>
  <si>
    <t>-200475270</t>
  </si>
  <si>
    <t>"422"48</t>
  </si>
  <si>
    <t>16</t>
  </si>
  <si>
    <t>5907010035</t>
  </si>
  <si>
    <t>Výměna LISŮ tvar S49, T, 49E1</t>
  </si>
  <si>
    <t>m</t>
  </si>
  <si>
    <t>-316800291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</si>
  <si>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</si>
  <si>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"v.č.409" 2*4</t>
  </si>
  <si>
    <t>17</t>
  </si>
  <si>
    <t>5907010015</t>
  </si>
  <si>
    <t>Výměna LISŮ tvar UIC60, 60E2</t>
  </si>
  <si>
    <t>2039248747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</si>
  <si>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</si>
  <si>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"421"2*4</t>
  </si>
  <si>
    <t>18</t>
  </si>
  <si>
    <t>5907050020</t>
  </si>
  <si>
    <t>Dělení kolejnic řezáním nebo rozbroušením soustavy S49 nebo T</t>
  </si>
  <si>
    <t>-312642866</t>
  </si>
  <si>
    <t>Dělení kolejnic řezáním nebo rozbroušením soustavy S49 nebo T. Poznámka: 1. V cenách jsou započteny náklady na manipulaci, podložení, označení a provedení řezu kolejnice.</t>
  </si>
  <si>
    <t>4*2</t>
  </si>
  <si>
    <t>19</t>
  </si>
  <si>
    <t>5907050010</t>
  </si>
  <si>
    <t>Dělení kolejnic řezáním nebo rozbroušením soustavy UIC60 nebo R65</t>
  </si>
  <si>
    <t>561912944</t>
  </si>
  <si>
    <t>Dělení kolejnic řezáním nebo rozbroušením soustavy UIC60 nebo R65. Poznámka: 1. V cenách jsou započteny náklady na manipulaci, podložení, označení a provedení řezu kolejnice.</t>
  </si>
  <si>
    <t>20</t>
  </si>
  <si>
    <t>5910020030</t>
  </si>
  <si>
    <t>Svařování kolejnic termitem plný předehřev standardní spára svar sériový tv. S49</t>
  </si>
  <si>
    <t>svar</t>
  </si>
  <si>
    <t>401534332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</si>
  <si>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</si>
  <si>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"v.č.409" 4</t>
  </si>
  <si>
    <t>5910020010</t>
  </si>
  <si>
    <t>Svařování kolejnic termitem plný předehřev standardní spára svar sériový tv. UIC60</t>
  </si>
  <si>
    <t>1392032719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</si>
  <si>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</si>
  <si>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"421"4</t>
  </si>
  <si>
    <t>22</t>
  </si>
  <si>
    <t>5910035030</t>
  </si>
  <si>
    <t>Dosažení dovolené upínací teploty v BK prodloužením kolejnicového pásu v koleji tv. S49</t>
  </si>
  <si>
    <t>-1931502579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</si>
  <si>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</si>
  <si>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"v.č.409" 2</t>
  </si>
  <si>
    <t>23</t>
  </si>
  <si>
    <t>5910035010</t>
  </si>
  <si>
    <t>Dosažení dovolené upínací teploty v BK prodloužením kolejnicového pásu v koleji tv. UIC60</t>
  </si>
  <si>
    <t>-887273017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</si>
  <si>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</si>
  <si>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"421"2</t>
  </si>
  <si>
    <t>24</t>
  </si>
  <si>
    <t>5910040030</t>
  </si>
  <si>
    <t>Umožnění volné dilatace kolejnice demontáž upevňovadel bez osazení kluzných podložek rozdělení pražců "u"</t>
  </si>
  <si>
    <t>1978059804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</si>
  <si>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</si>
  <si>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"v.č.409" (2*50)</t>
  </si>
  <si>
    <t>"v.č.421"(2*15)</t>
  </si>
  <si>
    <t>25</t>
  </si>
  <si>
    <t>5910040130</t>
  </si>
  <si>
    <t>Umožnění volné dilatace kolejnice montáž upevňovadel bez odstranění kluzných podložek rozdělení pražců "u"</t>
  </si>
  <si>
    <t>-495558618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</si>
  <si>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</si>
  <si>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26</t>
  </si>
  <si>
    <t>5911531030</t>
  </si>
  <si>
    <t>Seřízení čelisťového závěru výhybky jednoduché bez žlabového pražce soustavy S49</t>
  </si>
  <si>
    <t>1076614711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</si>
  <si>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</si>
  <si>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1+1</t>
  </si>
  <si>
    <t>27</t>
  </si>
  <si>
    <t>5911531020</t>
  </si>
  <si>
    <t>Seřízení čelisťového závěru výhybky jednoduché bez žlabového pražce soustavy R65</t>
  </si>
  <si>
    <t>1024118757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</si>
  <si>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</si>
  <si>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2+1</t>
  </si>
  <si>
    <t>28</t>
  </si>
  <si>
    <t>5911003010</t>
  </si>
  <si>
    <t>Ošetření pohyblivých částí výhybky bez válečkových stoliček jednoduché 1:6 až 1:11 nebo 14° až 5°</t>
  </si>
  <si>
    <t>-1064102488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</si>
  <si>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</si>
  <si>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1+1+2+1+1</t>
  </si>
  <si>
    <t>29</t>
  </si>
  <si>
    <t>5905023030</t>
  </si>
  <si>
    <t>Úprava povrchu stezky rozprostřením štěrkodrtě přes 5 do 10 cm</t>
  </si>
  <si>
    <t>-1416558889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</si>
  <si>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</si>
  <si>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"v.č.409"105</t>
  </si>
  <si>
    <t>"v.č.420" 315</t>
  </si>
  <si>
    <t xml:space="preserve">"v.č.422"75 </t>
  </si>
  <si>
    <t>30</t>
  </si>
  <si>
    <t>5905025010</t>
  </si>
  <si>
    <t>Doplnění stezky štěrkodrtí ojediněle ručně</t>
  </si>
  <si>
    <t>m3</t>
  </si>
  <si>
    <t>-1396110665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</si>
  <si>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</si>
  <si>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"420"20</t>
  </si>
  <si>
    <t>"409"10</t>
  </si>
  <si>
    <t>"422"5</t>
  </si>
  <si>
    <t>31</t>
  </si>
  <si>
    <t>5955101085</t>
  </si>
  <si>
    <t>Kamenivo drcené recyklované drť frakce 4/16</t>
  </si>
  <si>
    <t>t</t>
  </si>
  <si>
    <t>117800637</t>
  </si>
  <si>
    <t>"420"20*1,9</t>
  </si>
  <si>
    <t>"409"10*1,9</t>
  </si>
  <si>
    <t>"422"5*1,9</t>
  </si>
  <si>
    <t>32</t>
  </si>
  <si>
    <t>5905105040</t>
  </si>
  <si>
    <t>Doplnění KL kamenivem souvisle strojně ve výhybce</t>
  </si>
  <si>
    <t>-902410547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</si>
  <si>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</si>
  <si>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"420"5</t>
  </si>
  <si>
    <t>"409"5</t>
  </si>
  <si>
    <t>"421"5</t>
  </si>
  <si>
    <t>33</t>
  </si>
  <si>
    <t>5905080020</t>
  </si>
  <si>
    <t>Ojedinělé čištění KL mimo lavičku lože zapuštěné</t>
  </si>
  <si>
    <t>292554023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</si>
  <si>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</si>
  <si>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pročištění vytěženého KL a jeho opětovné použití</t>
  </si>
  <si>
    <t>"409"40</t>
  </si>
  <si>
    <t>"420"40</t>
  </si>
  <si>
    <t>"421"40</t>
  </si>
  <si>
    <t>"422"40</t>
  </si>
  <si>
    <t>34</t>
  </si>
  <si>
    <t>5955101005</t>
  </si>
  <si>
    <t>Kamenivo drcené štěrk frakce 31,5/63 třídy min. BII</t>
  </si>
  <si>
    <t>-1046760527</t>
  </si>
  <si>
    <t>(5+5+5+5)*1,5</t>
  </si>
  <si>
    <t>35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</si>
  <si>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</si>
  <si>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</si>
  <si>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2101169271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</si>
  <si>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</si>
  <si>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"nový štěrk" (5+5+5+5)*1,5</t>
  </si>
  <si>
    <t>"drť na stezku" (10+20+5)*1,9</t>
  </si>
  <si>
    <t>36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</si>
  <si>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</si>
  <si>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</si>
  <si>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1433556857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</si>
  <si>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</si>
  <si>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"odtěž.KL v.č.409"10</t>
  </si>
  <si>
    <t>"odtěž.KL v.č.420"10</t>
  </si>
  <si>
    <t>"odtěž.KL v.č.421"10</t>
  </si>
  <si>
    <t>"výzisk - pryž. a polyet.podl.409"0,019+0,180+0,033</t>
  </si>
  <si>
    <t>"odtěž.KL v.č.422"10</t>
  </si>
  <si>
    <t>37</t>
  </si>
  <si>
    <t>9909000100</t>
  </si>
  <si>
    <t>Poplatek za uložení suti nebo hmot na oficiální skládku</t>
  </si>
  <si>
    <t>-1356210639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</si>
  <si>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</si>
  <si>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"odtěž.KL na skl. 409"10</t>
  </si>
  <si>
    <t>"420"10</t>
  </si>
  <si>
    <t>"421"10</t>
  </si>
  <si>
    <t>"422"10</t>
  </si>
  <si>
    <t>38</t>
  </si>
  <si>
    <t>9902900100</t>
  </si>
  <si>
    <t>Naložení sypanin, drobného kusového materiálu, suti</t>
  </si>
  <si>
    <t>1711675417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</si>
  <si>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</si>
  <si>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výzisk a nové vrtule</t>
  </si>
  <si>
    <t>(0,104+0,036+0,114)*2</t>
  </si>
  <si>
    <t>plasty na skládku a nové</t>
  </si>
  <si>
    <t>(0,014+0,005+0,108+0,033)*2</t>
  </si>
  <si>
    <t>"ŽS4 a Skl24"0,187+0,053</t>
  </si>
  <si>
    <t>39</t>
  </si>
  <si>
    <t>9909000400</t>
  </si>
  <si>
    <t>Poplatek za likvidaci plastových součástí</t>
  </si>
  <si>
    <t>-1746632781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</si>
  <si>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</si>
  <si>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"plast"0,014+0,005+0,108+0,033</t>
  </si>
  <si>
    <t>40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</si>
  <si>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</si>
  <si>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</si>
  <si>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-1450512830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</si>
  <si>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</si>
  <si>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výzisk vrtule</t>
  </si>
  <si>
    <t>0,104+0,036+0,114</t>
  </si>
  <si>
    <t>výzisk -upev.</t>
  </si>
  <si>
    <t>0,187+0,053</t>
  </si>
  <si>
    <t>41</t>
  </si>
  <si>
    <t>9902300700</t>
  </si>
  <si>
    <t>Doprava jednosměrná (např. nakupovaného materiálu) mechanizací o nosnosti přes 3,5 t sypanin (kameniva, písku, suti, dlažebních kostek, atd.) do 100 km</t>
  </si>
  <si>
    <t>1413416870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</si>
  <si>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</si>
  <si>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mat. bez ŽS4 a Skl 24 - hmotnost započítaná do pražce SB8</t>
  </si>
  <si>
    <t>"pryžové"0,014+0,005</t>
  </si>
  <si>
    <t>"polyetylenová podl."0,108+0,033</t>
  </si>
  <si>
    <t>"vrtule a Fe6"0,104+0,036+0,114</t>
  </si>
  <si>
    <t>42</t>
  </si>
  <si>
    <t>9902900200</t>
  </si>
  <si>
    <t>Naložení objemnějšího kusového materiálu, vybouraných hmot</t>
  </si>
  <si>
    <t>-664343143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</si>
  <si>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</si>
  <si>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pražce dřevo</t>
  </si>
  <si>
    <t>0,104*(96+60)</t>
  </si>
  <si>
    <t>0,104*(4+4)</t>
  </si>
  <si>
    <t>0,104*(60+36+23)</t>
  </si>
  <si>
    <t>0,104*4</t>
  </si>
  <si>
    <t>0,104*(77+19)</t>
  </si>
  <si>
    <t>0,104*(60+4)</t>
  </si>
  <si>
    <t>pražce SB8 v místě</t>
  </si>
  <si>
    <t>0,3273*38</t>
  </si>
  <si>
    <t>0,3273*12</t>
  </si>
  <si>
    <t>43</t>
  </si>
  <si>
    <t>9902900400</t>
  </si>
  <si>
    <t>Složení objemnějšího kusového materiálu, vybouraných hmot</t>
  </si>
  <si>
    <t>1745288663</t>
  </si>
  <si>
    <t>Složení objemnějšího kusového materiálu, vybouraných hmot Poznámka: 1. Ceny jsou určeny pro skládání materiálu z vlastních zásob objednatele.</t>
  </si>
  <si>
    <t>44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</si>
  <si>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</si>
  <si>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</si>
  <si>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-1673659284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</si>
  <si>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</si>
  <si>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45</t>
  </si>
  <si>
    <t>7497371630</t>
  </si>
  <si>
    <t>Demontáže zařízení trakčního vedení svodu propojení nebo ukolejnění na elektrizovaných tratích nebo v kolejových obvodech</t>
  </si>
  <si>
    <t>1491152712</t>
  </si>
  <si>
    <t>Demontáže zařízení trakčního vedení svodu propojení nebo ukolejnění na elektrizovaných tratích nebo v kolejových obvodech - demontáž stávajícího zařízení se všemi pomocnými doplňujícími úpravami</t>
  </si>
  <si>
    <t>souhrnně pro SO 01 - 05</t>
  </si>
  <si>
    <t>46</t>
  </si>
  <si>
    <t>7497351560</t>
  </si>
  <si>
    <t>Montáž přímého ukolejnění na elektrizovaných tratích nebo v kolejových obvodech</t>
  </si>
  <si>
    <t>-1721994591</t>
  </si>
  <si>
    <t>47</t>
  </si>
  <si>
    <t>7592007120</t>
  </si>
  <si>
    <t>Demontáž informačního bodu MIB 6</t>
  </si>
  <si>
    <t>-842339927</t>
  </si>
  <si>
    <t>souhrnně pro SO 01 - 05 (AVV)</t>
  </si>
  <si>
    <t>48</t>
  </si>
  <si>
    <t>7592005120</t>
  </si>
  <si>
    <t>Montáž informačního bodu MIB 6</t>
  </si>
  <si>
    <t>-1328468834</t>
  </si>
  <si>
    <t>Montáž informačního bodu MIB 6 - uložení a připevnění na určené místo, seřízení, přezkoušení</t>
  </si>
  <si>
    <t>49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</si>
  <si>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</si>
  <si>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</si>
  <si>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252068406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</si>
  <si>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</si>
  <si>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souhrnně pro SO 01-05</t>
  </si>
  <si>
    <t>"odvoz dř. pražců na skl."</t>
  </si>
  <si>
    <t>77,6</t>
  </si>
  <si>
    <t>50</t>
  </si>
  <si>
    <t>9909000200</t>
  </si>
  <si>
    <t>Poplatek za uložení nebezpečného odpadu na oficiální skládku</t>
  </si>
  <si>
    <t>485082014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</si>
  <si>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</si>
  <si>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dř. pražců na skl.</t>
  </si>
  <si>
    <t>51</t>
  </si>
  <si>
    <t>9903200100</t>
  </si>
  <si>
    <t>Přeprava mechanizace na místo prováděných prací o hmotnosti přes 12 t přes 50 do 100 km</t>
  </si>
  <si>
    <t>1865867672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</si>
  <si>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</si>
  <si>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souhrnně pro SO 01 - 05 (2x ASPv, 2x2 bagr)</t>
  </si>
  <si>
    <t>2 - SO 02</t>
  </si>
  <si>
    <t>5909042010</t>
  </si>
  <si>
    <t>Přesná úprava GPK výhybky směrové a výškové uspořádání pražce dřevěné nebo ocelové</t>
  </si>
  <si>
    <t>-591168627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</si>
  <si>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</t>
  </si>
  <si>
    <t>280+420</t>
  </si>
  <si>
    <t>5909032010</t>
  </si>
  <si>
    <t>Přesná úprava GPK koleje směrové a výškové uspořádání pražce dřevěné nebo ocelové</t>
  </si>
  <si>
    <t>km</t>
  </si>
  <si>
    <t>259128603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</si>
  <si>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</t>
  </si>
  <si>
    <t>0,320</t>
  </si>
  <si>
    <t>5905110020</t>
  </si>
  <si>
    <t>Snížení KL pod patou kolejnice ve výhybce</t>
  </si>
  <si>
    <t>1508431135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</si>
  <si>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</si>
  <si>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5909010110</t>
  </si>
  <si>
    <t>Ojedinělé ruční podbití pražců výhybkových dřevěných délky do 3 m</t>
  </si>
  <si>
    <t>691712505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</si>
  <si>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</si>
  <si>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5905095020</t>
  </si>
  <si>
    <t>Úprava kolejového lože ojediněle ručně v koleji lože zapuštěné</t>
  </si>
  <si>
    <t>-328464734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</si>
  <si>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</si>
  <si>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-1831045308</t>
  </si>
  <si>
    <t>-516358387</t>
  </si>
  <si>
    <t>66*1,5</t>
  </si>
  <si>
    <t>9902300300</t>
  </si>
  <si>
    <t>Doprava jednosměrná (např. nakupovaného materiálu) mechanizací o nosnosti přes 3,5 t sypanin (kameniva, písku, suti, dlažebních kostek, atd.) do 30 km</t>
  </si>
  <si>
    <t>1956970510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</si>
  <si>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</si>
  <si>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3 - SO 03</t>
  </si>
  <si>
    <t>1854006790</t>
  </si>
  <si>
    <t>"429"28</t>
  </si>
  <si>
    <t>"427"28</t>
  </si>
  <si>
    <t>"433"28</t>
  </si>
  <si>
    <t>-1897137712</t>
  </si>
  <si>
    <t>"429"22</t>
  </si>
  <si>
    <t>"427" 22</t>
  </si>
  <si>
    <t>"433"22</t>
  </si>
  <si>
    <t>1091286771</t>
  </si>
  <si>
    <t>"429"10</t>
  </si>
  <si>
    <t>"427"10</t>
  </si>
  <si>
    <t>"433"10</t>
  </si>
  <si>
    <t>1632487051</t>
  </si>
  <si>
    <t>"427"16</t>
  </si>
  <si>
    <t>"429"3+12+12</t>
  </si>
  <si>
    <t>"433"12+7+10</t>
  </si>
  <si>
    <t>1272327598</t>
  </si>
  <si>
    <t>"429"11</t>
  </si>
  <si>
    <t>"433"11</t>
  </si>
  <si>
    <t>R1(145)</t>
  </si>
  <si>
    <t>-655484953</t>
  </si>
  <si>
    <t>50+50+50</t>
  </si>
  <si>
    <t>-1231394072</t>
  </si>
  <si>
    <t>50+50+50+50+50+50</t>
  </si>
  <si>
    <t>667880699</t>
  </si>
  <si>
    <t>-43955585</t>
  </si>
  <si>
    <t>"429" 22</t>
  </si>
  <si>
    <t>669228211</t>
  </si>
  <si>
    <t>3*30</t>
  </si>
  <si>
    <t>350498908</t>
  </si>
  <si>
    <t>"427"16*2</t>
  </si>
  <si>
    <t>"429"27*2</t>
  </si>
  <si>
    <t>"433"29*2</t>
  </si>
  <si>
    <t>915652144</t>
  </si>
  <si>
    <t>"429"44</t>
  </si>
  <si>
    <t>"433"44</t>
  </si>
  <si>
    <t>-168306686</t>
  </si>
  <si>
    <t>"427"2*4,5</t>
  </si>
  <si>
    <t>"mezi 427-433"2*4,5</t>
  </si>
  <si>
    <t>-1629727690</t>
  </si>
  <si>
    <t>4*4</t>
  </si>
  <si>
    <t>-635813654</t>
  </si>
  <si>
    <t>"427" 4</t>
  </si>
  <si>
    <t xml:space="preserve">"mezi 427-433"4 </t>
  </si>
  <si>
    <t>-1525942086</t>
  </si>
  <si>
    <t xml:space="preserve">"427"2 </t>
  </si>
  <si>
    <t xml:space="preserve">"mezi 427-433"2 </t>
  </si>
  <si>
    <t>-1039699937</t>
  </si>
  <si>
    <t>"427" 2*10</t>
  </si>
  <si>
    <t>"mezi 427-433"2*10</t>
  </si>
  <si>
    <t>-2059839748</t>
  </si>
  <si>
    <t>2*10</t>
  </si>
  <si>
    <t>-1492553434</t>
  </si>
  <si>
    <t>1+1+1</t>
  </si>
  <si>
    <t>1168485234</t>
  </si>
  <si>
    <t>-1554479812</t>
  </si>
  <si>
    <t>"427"90</t>
  </si>
  <si>
    <t>"429"67,5</t>
  </si>
  <si>
    <t>"433"82,5</t>
  </si>
  <si>
    <t>1617363452</t>
  </si>
  <si>
    <t>5+5+5</t>
  </si>
  <si>
    <t>-902459626</t>
  </si>
  <si>
    <t>(5+5+5)*1,9</t>
  </si>
  <si>
    <t>-1151027733</t>
  </si>
  <si>
    <t>"429"5</t>
  </si>
  <si>
    <t>"427"5</t>
  </si>
  <si>
    <t>"433"5</t>
  </si>
  <si>
    <t>463340791</t>
  </si>
  <si>
    <t>"427"40</t>
  </si>
  <si>
    <t>"429"40</t>
  </si>
  <si>
    <t>"433"40</t>
  </si>
  <si>
    <t>1407721992</t>
  </si>
  <si>
    <t>(5+5+5)*1,5</t>
  </si>
  <si>
    <t>-1976524524</t>
  </si>
  <si>
    <t>"nový štěrk" (5+5+5)*1,5</t>
  </si>
  <si>
    <t>"drť na stezku" (5+5+5)*1,9</t>
  </si>
  <si>
    <t>5913070010</t>
  </si>
  <si>
    <t>Demontáž betonové přejezdové konstrukce část vnější a vnitřní bez závěrných zídek</t>
  </si>
  <si>
    <t>-2125272445</t>
  </si>
  <si>
    <t>Demontáž betonové přejezdové konstrukce část vnější a vnitřní bez závěrných zídek. Poznámka: 1. V cenách jsou započteny náklady na demontáž konstrukce a naložení na dopravní prostředek.</t>
  </si>
  <si>
    <t>"429"3*1,2</t>
  </si>
  <si>
    <t>"427"1*1,2</t>
  </si>
  <si>
    <t>"427-433"3*1,2</t>
  </si>
  <si>
    <t>5913075010</t>
  </si>
  <si>
    <t>Montáž betonové přejezdové konstrukce část vnější a vnitřní bez závěrných zídek</t>
  </si>
  <si>
    <t>-1879456724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</si>
  <si>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</si>
  <si>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-298824009</t>
  </si>
  <si>
    <t>odtěž.KL</t>
  </si>
  <si>
    <t>10+10+10</t>
  </si>
  <si>
    <t>výzisk - pryž. a polyet.podl.</t>
  </si>
  <si>
    <t>0,008+0,090+0,013</t>
  </si>
  <si>
    <t>1602851739</t>
  </si>
  <si>
    <t>odtěž.KL na skl.</t>
  </si>
  <si>
    <t>-1365308566</t>
  </si>
  <si>
    <t>výzisk a nové upevnění</t>
  </si>
  <si>
    <t>(0,078+0,027+0,086+0,108)*2</t>
  </si>
  <si>
    <t>výzisk plast a nové</t>
  </si>
  <si>
    <t>"ŽS4"0,108</t>
  </si>
  <si>
    <t>-103299456</t>
  </si>
  <si>
    <t>1490719284</t>
  </si>
  <si>
    <t>0,078+0,027+0,086+0,108</t>
  </si>
  <si>
    <t>1807199699</t>
  </si>
  <si>
    <t>nový mat. (upevn.)</t>
  </si>
  <si>
    <t>0,078+0,027+0,086+0,008+0,090+0,013+0,108</t>
  </si>
  <si>
    <t>1243606410</t>
  </si>
  <si>
    <t>výhybkové dř. pražce</t>
  </si>
  <si>
    <t>0,104*(60+60+60)</t>
  </si>
  <si>
    <t>příčné dř. pražce</t>
  </si>
  <si>
    <t>0,104*(16+27+29)</t>
  </si>
  <si>
    <t>0,3273*(11+11)</t>
  </si>
  <si>
    <t>-753320969</t>
  </si>
  <si>
    <t>640972676</t>
  </si>
  <si>
    <t>pražce SB8</t>
  </si>
  <si>
    <t>4 - SO 04</t>
  </si>
  <si>
    <t>943848188</t>
  </si>
  <si>
    <t>520</t>
  </si>
  <si>
    <t>-2098482299</t>
  </si>
  <si>
    <t>0,215</t>
  </si>
  <si>
    <t>1232837712</t>
  </si>
  <si>
    <t>60</t>
  </si>
  <si>
    <t>-141535397</t>
  </si>
  <si>
    <t>-1618418786</t>
  </si>
  <si>
    <t>-683488733</t>
  </si>
  <si>
    <t>-1391907064</t>
  </si>
  <si>
    <t>-621862298</t>
  </si>
  <si>
    <t>2 - Materiál dodávaný objednatelem - NEOCEŇOVAT</t>
  </si>
  <si>
    <t>5956116000</t>
  </si>
  <si>
    <t>Pražce dřevěné výhybkové dub skupina 3 160x260</t>
  </si>
  <si>
    <t>23899628</t>
  </si>
  <si>
    <t>5956101010</t>
  </si>
  <si>
    <t>Pražec dřevěný příčný nevystrojený buk 2600x260x160 mm</t>
  </si>
  <si>
    <t>-1627069840</t>
  </si>
  <si>
    <t>"SO 04"16+27+29</t>
  </si>
  <si>
    <t>"SO 01" 96+4+59+19+4</t>
  </si>
  <si>
    <t>5956213065</t>
  </si>
  <si>
    <t xml:space="preserve">Pražec betonový příčný vystrojený  užitý tv. SB 8 P</t>
  </si>
  <si>
    <t>-282940315</t>
  </si>
  <si>
    <t>"SO 01" 38+12</t>
  </si>
  <si>
    <t>"SO 04" 11+11</t>
  </si>
  <si>
    <t>5957134055</t>
  </si>
  <si>
    <t>Lepený izolovaný styk tv. S49 s tepelně zpracovanou hlavou délky 4,50 m</t>
  </si>
  <si>
    <t>-735002165</t>
  </si>
  <si>
    <t>"427-433"2</t>
  </si>
  <si>
    <t>"427" 2</t>
  </si>
  <si>
    <t>5957134030</t>
  </si>
  <si>
    <t>Lepený izolovaný styk tv. S49 s tepelně zpracovanou hlavou délky 4,00 m</t>
  </si>
  <si>
    <t>1682395477</t>
  </si>
  <si>
    <t>"409"2</t>
  </si>
  <si>
    <t>5957119030</t>
  </si>
  <si>
    <t>Lepený izolovaný styk tv. UIC60 s tepelně zpracovanou hlavou délky 4,00 m</t>
  </si>
  <si>
    <t>-1328881180</t>
  </si>
  <si>
    <t>3 - VRN</t>
  </si>
  <si>
    <t>021201001</t>
  </si>
  <si>
    <t>Průzkumné práce pro opravy Průzkum výskytu škodlivin kontaminace kameniva ropnými látkami</t>
  </si>
  <si>
    <t>ks</t>
  </si>
  <si>
    <t>-920617721</t>
  </si>
  <si>
    <t>022101011</t>
  </si>
  <si>
    <t>Geodetické práce Geodetické práce v průběhu opravy</t>
  </si>
  <si>
    <t>kpl</t>
  </si>
  <si>
    <t>-836154007</t>
  </si>
  <si>
    <t>022121001</t>
  </si>
  <si>
    <t>Geodetické práce Diagnostika technické infrastruktury Vytýčení trasy inženýrských sítí</t>
  </si>
  <si>
    <t>77936014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</si>
  <si>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</si>
  <si>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</si>
  <si>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</si>
  <si>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-924526875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</si>
  <si>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</si>
  <si>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</si>
  <si>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</si>
  <si>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668145147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</si>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</sst>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A7DC68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0" fontId="19" fillId="5" borderId="23" xfId="0" applyFont="1" applyFill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19" fillId="6" borderId="23" xfId="0" applyFont="1" applyFill="1" applyBorder="1" applyAlignment="1" applyProtection="1">
      <alignment horizontal="center" vertical="center"/>
    </xf>
    <xf numFmtId="0" fontId="35" fillId="0" borderId="23" xfId="0" applyFont="1" applyBorder="1" applyAlignment="1" applyProtection="1">
      <alignment horizontal="center" vertical="center"/>
    </xf>
    <xf numFmtId="0" fontId="35" fillId="6" borderId="23" xfId="0" applyFont="1" applyFill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5" borderId="23" xfId="0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20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20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20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20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20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20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ROUND(AX54,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ROUND(AY54,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G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G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G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G43" s="36"/>
    </row>
    <row r="44" s="4" customFormat="1" ht="12" customHeight="1">
      <c r="A44" s="4"/>
      <c r="B44" s="61"/>
      <c r="C44" s="30" t="s">
        <v>14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08_2022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G44" s="4"/>
    </row>
    <row r="45" s="5" customFormat="1" ht="36.96" customHeight="1">
      <c r="A45" s="5"/>
      <c r="B45" s="64"/>
      <c r="C45" s="65" t="s">
        <v>17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výhybek v žst. Děčín hl. n.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G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G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Děčín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2. 8. 2022</v>
      </c>
      <c r="AN47" s="70"/>
      <c r="AO47" s="38"/>
      <c r="AP47" s="38"/>
      <c r="AQ47" s="38"/>
      <c r="AR47" s="42"/>
      <c r="BG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G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 UL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5"/>
      <c r="BG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Tomáš Šrédl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9"/>
      <c r="BG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3"/>
      <c r="BG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1" t="s">
        <v>69</v>
      </c>
      <c r="BE52" s="91" t="s">
        <v>70</v>
      </c>
      <c r="BF52" s="92" t="s">
        <v>71</v>
      </c>
      <c r="BG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5"/>
      <c r="BG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ROUND(AG55+AG60+AG61,2)</f>
        <v>0</v>
      </c>
      <c r="AH54" s="99"/>
      <c r="AI54" s="99"/>
      <c r="AJ54" s="99"/>
      <c r="AK54" s="99"/>
      <c r="AL54" s="99"/>
      <c r="AM54" s="99"/>
      <c r="AN54" s="100">
        <f>SUM(AG54,AV54)</f>
        <v>0</v>
      </c>
      <c r="AO54" s="100"/>
      <c r="AP54" s="100"/>
      <c r="AQ54" s="101" t="s">
        <v>20</v>
      </c>
      <c r="AR54" s="102"/>
      <c r="AS54" s="103">
        <f>ROUND(AS55+AS60+AS61,2)</f>
        <v>0</v>
      </c>
      <c r="AT54" s="104">
        <f>ROUND(AT55+AT60+AT61,2)</f>
        <v>0</v>
      </c>
      <c r="AU54" s="105">
        <f>ROUND(AU55+AU60+AU61,2)</f>
        <v>0</v>
      </c>
      <c r="AV54" s="105">
        <f>ROUND(SUM(AX54:AY54),2)</f>
        <v>0</v>
      </c>
      <c r="AW54" s="106">
        <f>ROUND(AW55+AW60+AW61,5)</f>
        <v>0</v>
      </c>
      <c r="AX54" s="105">
        <f>ROUND(BB54*L29,2)</f>
        <v>0</v>
      </c>
      <c r="AY54" s="105">
        <f>ROUND(BC54*L30,2)</f>
        <v>0</v>
      </c>
      <c r="AZ54" s="105">
        <f>ROUND(BD54*L29,2)</f>
        <v>0</v>
      </c>
      <c r="BA54" s="105">
        <f>ROUND(BE54*L30,2)</f>
        <v>0</v>
      </c>
      <c r="BB54" s="105">
        <f>ROUND(BB55+BB60+BB61,2)</f>
        <v>0</v>
      </c>
      <c r="BC54" s="105">
        <f>ROUND(BC55+BC60+BC61,2)</f>
        <v>0</v>
      </c>
      <c r="BD54" s="105">
        <f>ROUND(BD55+BD60+BD61,2)</f>
        <v>0</v>
      </c>
      <c r="BE54" s="105">
        <f>ROUND(BE55+BE60+BE61,2)</f>
        <v>0</v>
      </c>
      <c r="BF54" s="107">
        <f>ROUND(BF55+BF60+BF61,2)</f>
        <v>0</v>
      </c>
      <c r="BG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6</v>
      </c>
      <c r="BX54" s="108" t="s">
        <v>77</v>
      </c>
      <c r="CL54" s="108" t="s">
        <v>20</v>
      </c>
    </row>
    <row r="55" s="7" customFormat="1" ht="16.5" customHeight="1">
      <c r="A55" s="7"/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SUM(AG55,AV55)</f>
        <v>0</v>
      </c>
      <c r="AO55" s="113"/>
      <c r="AP55" s="113"/>
      <c r="AQ55" s="116" t="s">
        <v>80</v>
      </c>
      <c r="AR55" s="117"/>
      <c r="AS55" s="118">
        <f>ROUND(SUM(AS56:AS59),2)</f>
        <v>0</v>
      </c>
      <c r="AT55" s="119">
        <f>ROUND(SUM(AT56:AT59),2)</f>
        <v>0</v>
      </c>
      <c r="AU55" s="120">
        <f>ROUND(SUM(AU56:AU59),2)</f>
        <v>0</v>
      </c>
      <c r="AV55" s="120">
        <f>ROUND(SUM(AX55:AY55),2)</f>
        <v>0</v>
      </c>
      <c r="AW55" s="121">
        <f>ROUND(SUM(AW56:AW59),5)</f>
        <v>0</v>
      </c>
      <c r="AX55" s="120">
        <f>ROUND(BB55*L29,2)</f>
        <v>0</v>
      </c>
      <c r="AY55" s="120">
        <f>ROUND(BC55*L30,2)</f>
        <v>0</v>
      </c>
      <c r="AZ55" s="120">
        <f>ROUND(BD55*L29,2)</f>
        <v>0</v>
      </c>
      <c r="BA55" s="120">
        <f>ROUND(BE55*L30,2)</f>
        <v>0</v>
      </c>
      <c r="BB55" s="120">
        <f>ROUND(SUM(BB56:BB59),2)</f>
        <v>0</v>
      </c>
      <c r="BC55" s="120">
        <f>ROUND(SUM(BC56:BC59),2)</f>
        <v>0</v>
      </c>
      <c r="BD55" s="120">
        <f>ROUND(SUM(BD56:BD59),2)</f>
        <v>0</v>
      </c>
      <c r="BE55" s="120">
        <f>ROUND(SUM(BE56:BE59),2)</f>
        <v>0</v>
      </c>
      <c r="BF55" s="122">
        <f>ROUND(SUM(BF56:BF59),2)</f>
        <v>0</v>
      </c>
      <c r="BG55" s="7"/>
      <c r="BS55" s="123" t="s">
        <v>73</v>
      </c>
      <c r="BT55" s="123" t="s">
        <v>78</v>
      </c>
      <c r="BU55" s="123" t="s">
        <v>75</v>
      </c>
      <c r="BV55" s="123" t="s">
        <v>76</v>
      </c>
      <c r="BW55" s="123" t="s">
        <v>81</v>
      </c>
      <c r="BX55" s="123" t="s">
        <v>6</v>
      </c>
      <c r="CL55" s="123" t="s">
        <v>20</v>
      </c>
      <c r="CM55" s="123" t="s">
        <v>82</v>
      </c>
    </row>
    <row r="56" s="4" customFormat="1" ht="16.5" customHeight="1">
      <c r="A56" s="124" t="s">
        <v>83</v>
      </c>
      <c r="B56" s="61"/>
      <c r="C56" s="125"/>
      <c r="D56" s="125"/>
      <c r="E56" s="126" t="s">
        <v>78</v>
      </c>
      <c r="F56" s="126"/>
      <c r="G56" s="126"/>
      <c r="H56" s="126"/>
      <c r="I56" s="126"/>
      <c r="J56" s="125"/>
      <c r="K56" s="126" t="s">
        <v>84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'1 - SO 01'!K34</f>
        <v>0</v>
      </c>
      <c r="AH56" s="125"/>
      <c r="AI56" s="125"/>
      <c r="AJ56" s="125"/>
      <c r="AK56" s="125"/>
      <c r="AL56" s="125"/>
      <c r="AM56" s="125"/>
      <c r="AN56" s="127">
        <f>SUM(AG56,AV56)</f>
        <v>0</v>
      </c>
      <c r="AO56" s="125"/>
      <c r="AP56" s="125"/>
      <c r="AQ56" s="128" t="s">
        <v>85</v>
      </c>
      <c r="AR56" s="63"/>
      <c r="AS56" s="129">
        <f>'1 - SO 01'!K32</f>
        <v>0</v>
      </c>
      <c r="AT56" s="130">
        <f>'1 - SO 01'!K33</f>
        <v>0</v>
      </c>
      <c r="AU56" s="130">
        <v>0</v>
      </c>
      <c r="AV56" s="130">
        <f>ROUND(SUM(AX56:AY56),2)</f>
        <v>0</v>
      </c>
      <c r="AW56" s="131">
        <f>'1 - SO 01'!T87</f>
        <v>0</v>
      </c>
      <c r="AX56" s="130">
        <f>'1 - SO 01'!K37</f>
        <v>0</v>
      </c>
      <c r="AY56" s="130">
        <f>'1 - SO 01'!K38</f>
        <v>0</v>
      </c>
      <c r="AZ56" s="130">
        <f>'1 - SO 01'!K39</f>
        <v>0</v>
      </c>
      <c r="BA56" s="130">
        <f>'1 - SO 01'!K40</f>
        <v>0</v>
      </c>
      <c r="BB56" s="130">
        <f>'1 - SO 01'!F37</f>
        <v>0</v>
      </c>
      <c r="BC56" s="130">
        <f>'1 - SO 01'!F38</f>
        <v>0</v>
      </c>
      <c r="BD56" s="130">
        <f>'1 - SO 01'!F39</f>
        <v>0</v>
      </c>
      <c r="BE56" s="130">
        <f>'1 - SO 01'!F40</f>
        <v>0</v>
      </c>
      <c r="BF56" s="132">
        <f>'1 - SO 01'!F41</f>
        <v>0</v>
      </c>
      <c r="BG56" s="4"/>
      <c r="BT56" s="133" t="s">
        <v>82</v>
      </c>
      <c r="BV56" s="133" t="s">
        <v>76</v>
      </c>
      <c r="BW56" s="133" t="s">
        <v>86</v>
      </c>
      <c r="BX56" s="133" t="s">
        <v>81</v>
      </c>
      <c r="CL56" s="133" t="s">
        <v>20</v>
      </c>
    </row>
    <row r="57" s="4" customFormat="1" ht="16.5" customHeight="1">
      <c r="A57" s="124" t="s">
        <v>83</v>
      </c>
      <c r="B57" s="61"/>
      <c r="C57" s="125"/>
      <c r="D57" s="125"/>
      <c r="E57" s="126" t="s">
        <v>82</v>
      </c>
      <c r="F57" s="126"/>
      <c r="G57" s="126"/>
      <c r="H57" s="126"/>
      <c r="I57" s="126"/>
      <c r="J57" s="125"/>
      <c r="K57" s="126" t="s">
        <v>87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'2 - SO 02'!K34</f>
        <v>0</v>
      </c>
      <c r="AH57" s="125"/>
      <c r="AI57" s="125"/>
      <c r="AJ57" s="125"/>
      <c r="AK57" s="125"/>
      <c r="AL57" s="125"/>
      <c r="AM57" s="125"/>
      <c r="AN57" s="127">
        <f>SUM(AG57,AV57)</f>
        <v>0</v>
      </c>
      <c r="AO57" s="125"/>
      <c r="AP57" s="125"/>
      <c r="AQ57" s="128" t="s">
        <v>85</v>
      </c>
      <c r="AR57" s="63"/>
      <c r="AS57" s="129">
        <f>'2 - SO 02'!K32</f>
        <v>0</v>
      </c>
      <c r="AT57" s="130">
        <f>'2 - SO 02'!K33</f>
        <v>0</v>
      </c>
      <c r="AU57" s="130">
        <v>0</v>
      </c>
      <c r="AV57" s="130">
        <f>ROUND(SUM(AX57:AY57),2)</f>
        <v>0</v>
      </c>
      <c r="AW57" s="131">
        <f>'2 - SO 02'!T87</f>
        <v>0</v>
      </c>
      <c r="AX57" s="130">
        <f>'2 - SO 02'!K37</f>
        <v>0</v>
      </c>
      <c r="AY57" s="130">
        <f>'2 - SO 02'!K38</f>
        <v>0</v>
      </c>
      <c r="AZ57" s="130">
        <f>'2 - SO 02'!K39</f>
        <v>0</v>
      </c>
      <c r="BA57" s="130">
        <f>'2 - SO 02'!K40</f>
        <v>0</v>
      </c>
      <c r="BB57" s="130">
        <f>'2 - SO 02'!F37</f>
        <v>0</v>
      </c>
      <c r="BC57" s="130">
        <f>'2 - SO 02'!F38</f>
        <v>0</v>
      </c>
      <c r="BD57" s="130">
        <f>'2 - SO 02'!F39</f>
        <v>0</v>
      </c>
      <c r="BE57" s="130">
        <f>'2 - SO 02'!F40</f>
        <v>0</v>
      </c>
      <c r="BF57" s="132">
        <f>'2 - SO 02'!F41</f>
        <v>0</v>
      </c>
      <c r="BG57" s="4"/>
      <c r="BT57" s="133" t="s">
        <v>82</v>
      </c>
      <c r="BV57" s="133" t="s">
        <v>76</v>
      </c>
      <c r="BW57" s="133" t="s">
        <v>88</v>
      </c>
      <c r="BX57" s="133" t="s">
        <v>81</v>
      </c>
      <c r="CL57" s="133" t="s">
        <v>20</v>
      </c>
    </row>
    <row r="58" s="4" customFormat="1" ht="16.5" customHeight="1">
      <c r="A58" s="124" t="s">
        <v>83</v>
      </c>
      <c r="B58" s="61"/>
      <c r="C58" s="125"/>
      <c r="D58" s="125"/>
      <c r="E58" s="126" t="s">
        <v>89</v>
      </c>
      <c r="F58" s="126"/>
      <c r="G58" s="126"/>
      <c r="H58" s="126"/>
      <c r="I58" s="126"/>
      <c r="J58" s="125"/>
      <c r="K58" s="126" t="s">
        <v>90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'3 - SO 03'!K34</f>
        <v>0</v>
      </c>
      <c r="AH58" s="125"/>
      <c r="AI58" s="125"/>
      <c r="AJ58" s="125"/>
      <c r="AK58" s="125"/>
      <c r="AL58" s="125"/>
      <c r="AM58" s="125"/>
      <c r="AN58" s="127">
        <f>SUM(AG58,AV58)</f>
        <v>0</v>
      </c>
      <c r="AO58" s="125"/>
      <c r="AP58" s="125"/>
      <c r="AQ58" s="128" t="s">
        <v>85</v>
      </c>
      <c r="AR58" s="63"/>
      <c r="AS58" s="129">
        <f>'3 - SO 03'!K32</f>
        <v>0</v>
      </c>
      <c r="AT58" s="130">
        <f>'3 - SO 03'!K33</f>
        <v>0</v>
      </c>
      <c r="AU58" s="130">
        <v>0</v>
      </c>
      <c r="AV58" s="130">
        <f>ROUND(SUM(AX58:AY58),2)</f>
        <v>0</v>
      </c>
      <c r="AW58" s="131">
        <f>'3 - SO 03'!T87</f>
        <v>0</v>
      </c>
      <c r="AX58" s="130">
        <f>'3 - SO 03'!K37</f>
        <v>0</v>
      </c>
      <c r="AY58" s="130">
        <f>'3 - SO 03'!K38</f>
        <v>0</v>
      </c>
      <c r="AZ58" s="130">
        <f>'3 - SO 03'!K39</f>
        <v>0</v>
      </c>
      <c r="BA58" s="130">
        <f>'3 - SO 03'!K40</f>
        <v>0</v>
      </c>
      <c r="BB58" s="130">
        <f>'3 - SO 03'!F37</f>
        <v>0</v>
      </c>
      <c r="BC58" s="130">
        <f>'3 - SO 03'!F38</f>
        <v>0</v>
      </c>
      <c r="BD58" s="130">
        <f>'3 - SO 03'!F39</f>
        <v>0</v>
      </c>
      <c r="BE58" s="130">
        <f>'3 - SO 03'!F40</f>
        <v>0</v>
      </c>
      <c r="BF58" s="132">
        <f>'3 - SO 03'!F41</f>
        <v>0</v>
      </c>
      <c r="BG58" s="4"/>
      <c r="BT58" s="133" t="s">
        <v>82</v>
      </c>
      <c r="BV58" s="133" t="s">
        <v>76</v>
      </c>
      <c r="BW58" s="133" t="s">
        <v>91</v>
      </c>
      <c r="BX58" s="133" t="s">
        <v>81</v>
      </c>
      <c r="CL58" s="133" t="s">
        <v>20</v>
      </c>
    </row>
    <row r="59" s="4" customFormat="1" ht="16.5" customHeight="1">
      <c r="A59" s="124" t="s">
        <v>83</v>
      </c>
      <c r="B59" s="61"/>
      <c r="C59" s="125"/>
      <c r="D59" s="125"/>
      <c r="E59" s="126" t="s">
        <v>92</v>
      </c>
      <c r="F59" s="126"/>
      <c r="G59" s="126"/>
      <c r="H59" s="126"/>
      <c r="I59" s="126"/>
      <c r="J59" s="125"/>
      <c r="K59" s="126" t="s">
        <v>93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'4 - SO 04'!K34</f>
        <v>0</v>
      </c>
      <c r="AH59" s="125"/>
      <c r="AI59" s="125"/>
      <c r="AJ59" s="125"/>
      <c r="AK59" s="125"/>
      <c r="AL59" s="125"/>
      <c r="AM59" s="125"/>
      <c r="AN59" s="127">
        <f>SUM(AG59,AV59)</f>
        <v>0</v>
      </c>
      <c r="AO59" s="125"/>
      <c r="AP59" s="125"/>
      <c r="AQ59" s="128" t="s">
        <v>85</v>
      </c>
      <c r="AR59" s="63"/>
      <c r="AS59" s="129">
        <f>'4 - SO 04'!K32</f>
        <v>0</v>
      </c>
      <c r="AT59" s="130">
        <f>'4 - SO 04'!K33</f>
        <v>0</v>
      </c>
      <c r="AU59" s="130">
        <v>0</v>
      </c>
      <c r="AV59" s="130">
        <f>ROUND(SUM(AX59:AY59),2)</f>
        <v>0</v>
      </c>
      <c r="AW59" s="131">
        <f>'4 - SO 04'!T87</f>
        <v>0</v>
      </c>
      <c r="AX59" s="130">
        <f>'4 - SO 04'!K37</f>
        <v>0</v>
      </c>
      <c r="AY59" s="130">
        <f>'4 - SO 04'!K38</f>
        <v>0</v>
      </c>
      <c r="AZ59" s="130">
        <f>'4 - SO 04'!K39</f>
        <v>0</v>
      </c>
      <c r="BA59" s="130">
        <f>'4 - SO 04'!K40</f>
        <v>0</v>
      </c>
      <c r="BB59" s="130">
        <f>'4 - SO 04'!F37</f>
        <v>0</v>
      </c>
      <c r="BC59" s="130">
        <f>'4 - SO 04'!F38</f>
        <v>0</v>
      </c>
      <c r="BD59" s="130">
        <f>'4 - SO 04'!F39</f>
        <v>0</v>
      </c>
      <c r="BE59" s="130">
        <f>'4 - SO 04'!F40</f>
        <v>0</v>
      </c>
      <c r="BF59" s="132">
        <f>'4 - SO 04'!F41</f>
        <v>0</v>
      </c>
      <c r="BG59" s="4"/>
      <c r="BT59" s="133" t="s">
        <v>82</v>
      </c>
      <c r="BV59" s="133" t="s">
        <v>76</v>
      </c>
      <c r="BW59" s="133" t="s">
        <v>94</v>
      </c>
      <c r="BX59" s="133" t="s">
        <v>81</v>
      </c>
      <c r="CL59" s="133" t="s">
        <v>20</v>
      </c>
    </row>
    <row r="60" s="7" customFormat="1" ht="24.75" customHeight="1">
      <c r="A60" s="124" t="s">
        <v>83</v>
      </c>
      <c r="B60" s="110"/>
      <c r="C60" s="111"/>
      <c r="D60" s="112" t="s">
        <v>82</v>
      </c>
      <c r="E60" s="112"/>
      <c r="F60" s="112"/>
      <c r="G60" s="112"/>
      <c r="H60" s="112"/>
      <c r="I60" s="113"/>
      <c r="J60" s="112" t="s">
        <v>95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5">
        <f>'2 - Materiál dodávaný obj...'!K32</f>
        <v>0</v>
      </c>
      <c r="AH60" s="113"/>
      <c r="AI60" s="113"/>
      <c r="AJ60" s="113"/>
      <c r="AK60" s="113"/>
      <c r="AL60" s="113"/>
      <c r="AM60" s="113"/>
      <c r="AN60" s="115">
        <f>SUM(AG60,AV60)</f>
        <v>0</v>
      </c>
      <c r="AO60" s="113"/>
      <c r="AP60" s="113"/>
      <c r="AQ60" s="116" t="s">
        <v>80</v>
      </c>
      <c r="AR60" s="117"/>
      <c r="AS60" s="134">
        <f>'2 - Materiál dodávaný obj...'!K30</f>
        <v>0</v>
      </c>
      <c r="AT60" s="120">
        <f>'2 - Materiál dodávaný obj...'!K31</f>
        <v>0</v>
      </c>
      <c r="AU60" s="120">
        <v>0</v>
      </c>
      <c r="AV60" s="120">
        <f>ROUND(SUM(AX60:AY60),2)</f>
        <v>0</v>
      </c>
      <c r="AW60" s="121">
        <f>'2 - Materiál dodávaný obj...'!T81</f>
        <v>0</v>
      </c>
      <c r="AX60" s="120">
        <f>'2 - Materiál dodávaný obj...'!K35</f>
        <v>0</v>
      </c>
      <c r="AY60" s="120">
        <f>'2 - Materiál dodávaný obj...'!K36</f>
        <v>0</v>
      </c>
      <c r="AZ60" s="120">
        <f>'2 - Materiál dodávaný obj...'!K37</f>
        <v>0</v>
      </c>
      <c r="BA60" s="120">
        <f>'2 - Materiál dodávaný obj...'!K38</f>
        <v>0</v>
      </c>
      <c r="BB60" s="120">
        <f>'2 - Materiál dodávaný obj...'!F35</f>
        <v>0</v>
      </c>
      <c r="BC60" s="120">
        <f>'2 - Materiál dodávaný obj...'!F36</f>
        <v>0</v>
      </c>
      <c r="BD60" s="120">
        <f>'2 - Materiál dodávaný obj...'!F37</f>
        <v>0</v>
      </c>
      <c r="BE60" s="120">
        <f>'2 - Materiál dodávaný obj...'!F38</f>
        <v>0</v>
      </c>
      <c r="BF60" s="122">
        <f>'2 - Materiál dodávaný obj...'!F39</f>
        <v>0</v>
      </c>
      <c r="BG60" s="7"/>
      <c r="BT60" s="123" t="s">
        <v>78</v>
      </c>
      <c r="BV60" s="123" t="s">
        <v>76</v>
      </c>
      <c r="BW60" s="123" t="s">
        <v>96</v>
      </c>
      <c r="BX60" s="123" t="s">
        <v>6</v>
      </c>
      <c r="CL60" s="123" t="s">
        <v>20</v>
      </c>
      <c r="CM60" s="123" t="s">
        <v>82</v>
      </c>
    </row>
    <row r="61" s="7" customFormat="1" ht="16.5" customHeight="1">
      <c r="A61" s="124" t="s">
        <v>83</v>
      </c>
      <c r="B61" s="110"/>
      <c r="C61" s="111"/>
      <c r="D61" s="112" t="s">
        <v>89</v>
      </c>
      <c r="E61" s="112"/>
      <c r="F61" s="112"/>
      <c r="G61" s="112"/>
      <c r="H61" s="112"/>
      <c r="I61" s="113"/>
      <c r="J61" s="112" t="s">
        <v>97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5">
        <f>'3 - VRN'!K32</f>
        <v>0</v>
      </c>
      <c r="AH61" s="113"/>
      <c r="AI61" s="113"/>
      <c r="AJ61" s="113"/>
      <c r="AK61" s="113"/>
      <c r="AL61" s="113"/>
      <c r="AM61" s="113"/>
      <c r="AN61" s="115">
        <f>SUM(AG61,AV61)</f>
        <v>0</v>
      </c>
      <c r="AO61" s="113"/>
      <c r="AP61" s="113"/>
      <c r="AQ61" s="116" t="s">
        <v>80</v>
      </c>
      <c r="AR61" s="117"/>
      <c r="AS61" s="135">
        <f>'3 - VRN'!K30</f>
        <v>0</v>
      </c>
      <c r="AT61" s="136">
        <f>'3 - VRN'!K31</f>
        <v>0</v>
      </c>
      <c r="AU61" s="136">
        <v>0</v>
      </c>
      <c r="AV61" s="136">
        <f>ROUND(SUM(AX61:AY61),2)</f>
        <v>0</v>
      </c>
      <c r="AW61" s="137">
        <f>'3 - VRN'!T81</f>
        <v>0</v>
      </c>
      <c r="AX61" s="136">
        <f>'3 - VRN'!K35</f>
        <v>0</v>
      </c>
      <c r="AY61" s="136">
        <f>'3 - VRN'!K36</f>
        <v>0</v>
      </c>
      <c r="AZ61" s="136">
        <f>'3 - VRN'!K37</f>
        <v>0</v>
      </c>
      <c r="BA61" s="136">
        <f>'3 - VRN'!K38</f>
        <v>0</v>
      </c>
      <c r="BB61" s="136">
        <f>'3 - VRN'!F35</f>
        <v>0</v>
      </c>
      <c r="BC61" s="136">
        <f>'3 - VRN'!F36</f>
        <v>0</v>
      </c>
      <c r="BD61" s="136">
        <f>'3 - VRN'!F37</f>
        <v>0</v>
      </c>
      <c r="BE61" s="136">
        <f>'3 - VRN'!F38</f>
        <v>0</v>
      </c>
      <c r="BF61" s="138">
        <f>'3 - VRN'!F39</f>
        <v>0</v>
      </c>
      <c r="BG61" s="7"/>
      <c r="BT61" s="123" t="s">
        <v>78</v>
      </c>
      <c r="BV61" s="123" t="s">
        <v>76</v>
      </c>
      <c r="BW61" s="123" t="s">
        <v>98</v>
      </c>
      <c r="BX61" s="123" t="s">
        <v>6</v>
      </c>
      <c r="CL61" s="123" t="s">
        <v>20</v>
      </c>
      <c r="CM61" s="123" t="s">
        <v>82</v>
      </c>
    </row>
    <row r="62" s="2" customFormat="1" ht="30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2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42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</row>
  </sheetData>
  <sheetProtection sheet="1" formatColumns="0" formatRows="0" objects="1" scenarios="1" spinCount="100000" saltValue="fYwB+FIhrs4DS5gVE+FMxnPRtNNxQ4dK5nfSgVBm6WwxOmGTlWeaVfWoUHS3GcsaROa+DSe6/LbMLs6zuWbIXA==" hashValue="/uSLai12gLHJKDBnhhxjF73Y1tLoLTLd+di8QdSvYn6dKd0qlEqFxsgRdsG6jTiCWf4GHqE133MsBgzyTeVV2Q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</mergeCells>
  <hyperlinks>
    <hyperlink ref="A56" location="'1 - SO 01'!C2" display="/"/>
    <hyperlink ref="A57" location="'2 - SO 02'!C2" display="/"/>
    <hyperlink ref="A58" location="'3 - SO 03'!C2" display="/"/>
    <hyperlink ref="A59" location="'4 - SO 04'!C2" display="/"/>
    <hyperlink ref="A60" location="'2 - Materiál dodávaný obj...'!C2" display="/"/>
    <hyperlink ref="A61" location="'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8"/>
      <c r="AT3" s="15" t="s">
        <v>82</v>
      </c>
    </row>
    <row r="4" s="1" customFormat="1" ht="24.96" customHeight="1">
      <c r="B4" s="18"/>
      <c r="D4" s="141" t="s">
        <v>99</v>
      </c>
      <c r="M4" s="18"/>
      <c r="N4" s="142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3" t="s">
        <v>17</v>
      </c>
      <c r="M6" s="18"/>
    </row>
    <row r="7" s="1" customFormat="1" ht="16.5" customHeight="1">
      <c r="B7" s="18"/>
      <c r="E7" s="144" t="str">
        <f>'Rekapitulace zakázky'!K6</f>
        <v>Oprava výhybek v žst. Děčín hl. n.</v>
      </c>
      <c r="F7" s="143"/>
      <c r="G7" s="143"/>
      <c r="H7" s="143"/>
      <c r="M7" s="18"/>
    </row>
    <row r="8" s="1" customFormat="1" ht="12" customHeight="1">
      <c r="B8" s="18"/>
      <c r="D8" s="143" t="s">
        <v>100</v>
      </c>
      <c r="M8" s="18"/>
    </row>
    <row r="9" s="2" customFormat="1" ht="16.5" customHeight="1">
      <c r="A9" s="36"/>
      <c r="B9" s="42"/>
      <c r="C9" s="36"/>
      <c r="D9" s="36"/>
      <c r="E9" s="144" t="s">
        <v>101</v>
      </c>
      <c r="F9" s="36"/>
      <c r="G9" s="36"/>
      <c r="H9" s="36"/>
      <c r="I9" s="36"/>
      <c r="J9" s="36"/>
      <c r="K9" s="36"/>
      <c r="L9" s="36"/>
      <c r="M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3" t="s">
        <v>102</v>
      </c>
      <c r="E10" s="36"/>
      <c r="F10" s="36"/>
      <c r="G10" s="36"/>
      <c r="H10" s="36"/>
      <c r="I10" s="36"/>
      <c r="J10" s="36"/>
      <c r="K10" s="36"/>
      <c r="L10" s="36"/>
      <c r="M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103</v>
      </c>
      <c r="F11" s="36"/>
      <c r="G11" s="36"/>
      <c r="H11" s="36"/>
      <c r="I11" s="36"/>
      <c r="J11" s="36"/>
      <c r="K11" s="36"/>
      <c r="L11" s="36"/>
      <c r="M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3" t="s">
        <v>19</v>
      </c>
      <c r="E13" s="36"/>
      <c r="F13" s="133" t="s">
        <v>20</v>
      </c>
      <c r="G13" s="36"/>
      <c r="H13" s="36"/>
      <c r="I13" s="143" t="s">
        <v>21</v>
      </c>
      <c r="J13" s="133" t="s">
        <v>20</v>
      </c>
      <c r="K13" s="36"/>
      <c r="L13" s="36"/>
      <c r="M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3" t="s">
        <v>22</v>
      </c>
      <c r="E14" s="36"/>
      <c r="F14" s="133" t="s">
        <v>33</v>
      </c>
      <c r="G14" s="36"/>
      <c r="H14" s="36"/>
      <c r="I14" s="143" t="s">
        <v>24</v>
      </c>
      <c r="J14" s="147" t="str">
        <f>'Rekapitulace zakázky'!AN8</f>
        <v>2. 8. 2022</v>
      </c>
      <c r="K14" s="36"/>
      <c r="L14" s="36"/>
      <c r="M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3" t="s">
        <v>26</v>
      </c>
      <c r="E16" s="36"/>
      <c r="F16" s="36"/>
      <c r="G16" s="36"/>
      <c r="H16" s="36"/>
      <c r="I16" s="143" t="s">
        <v>27</v>
      </c>
      <c r="J16" s="133" t="str">
        <f>IF('Rekapitulace zakázky'!AN10="","",'Rekapitulace zakázky'!AN10)</f>
        <v/>
      </c>
      <c r="K16" s="36"/>
      <c r="L16" s="36"/>
      <c r="M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tr">
        <f>IF('Rekapitulace zakázky'!E11="","",'Rekapitulace zakázky'!E11)</f>
        <v>ST UL</v>
      </c>
      <c r="F17" s="36"/>
      <c r="G17" s="36"/>
      <c r="H17" s="36"/>
      <c r="I17" s="143" t="s">
        <v>29</v>
      </c>
      <c r="J17" s="133" t="str">
        <f>IF('Rekapitulace zakázky'!AN11="","",'Rekapitulace zakázky'!AN11)</f>
        <v/>
      </c>
      <c r="K17" s="36"/>
      <c r="L17" s="36"/>
      <c r="M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3" t="s">
        <v>30</v>
      </c>
      <c r="E19" s="36"/>
      <c r="F19" s="36"/>
      <c r="G19" s="36"/>
      <c r="H19" s="36"/>
      <c r="I19" s="143" t="s">
        <v>27</v>
      </c>
      <c r="J19" s="31" t="str">
        <f>'Rekapitulace zakázky'!AN13</f>
        <v>Vyplň údaj</v>
      </c>
      <c r="K19" s="36"/>
      <c r="L19" s="36"/>
      <c r="M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3"/>
      <c r="G20" s="133"/>
      <c r="H20" s="133"/>
      <c r="I20" s="143" t="s">
        <v>29</v>
      </c>
      <c r="J20" s="31" t="str">
        <f>'Rekapitulace zakázky'!AN14</f>
        <v>Vyplň údaj</v>
      </c>
      <c r="K20" s="36"/>
      <c r="L20" s="36"/>
      <c r="M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3" t="s">
        <v>32</v>
      </c>
      <c r="E22" s="36"/>
      <c r="F22" s="36"/>
      <c r="G22" s="36"/>
      <c r="H22" s="36"/>
      <c r="I22" s="143" t="s">
        <v>27</v>
      </c>
      <c r="J22" s="133" t="str">
        <f>IF('Rekapitulace zakázky'!AN16="","",'Rekapitulace zakázky'!AN16)</f>
        <v/>
      </c>
      <c r="K22" s="36"/>
      <c r="L22" s="36"/>
      <c r="M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zakázky'!E17="","",'Rekapitulace zakázky'!E17)</f>
        <v xml:space="preserve"> </v>
      </c>
      <c r="F23" s="36"/>
      <c r="G23" s="36"/>
      <c r="H23" s="36"/>
      <c r="I23" s="143" t="s">
        <v>29</v>
      </c>
      <c r="J23" s="133" t="str">
        <f>IF('Rekapitulace zakázky'!AN17="","",'Rekapitulace zakázky'!AN17)</f>
        <v/>
      </c>
      <c r="K23" s="36"/>
      <c r="L23" s="36"/>
      <c r="M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3" t="s">
        <v>34</v>
      </c>
      <c r="E25" s="36"/>
      <c r="F25" s="36"/>
      <c r="G25" s="36"/>
      <c r="H25" s="36"/>
      <c r="I25" s="143" t="s">
        <v>27</v>
      </c>
      <c r="J25" s="133" t="s">
        <v>20</v>
      </c>
      <c r="K25" s="36"/>
      <c r="L25" s="36"/>
      <c r="M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35</v>
      </c>
      <c r="F26" s="36"/>
      <c r="G26" s="36"/>
      <c r="H26" s="36"/>
      <c r="I26" s="143" t="s">
        <v>29</v>
      </c>
      <c r="J26" s="133" t="s">
        <v>20</v>
      </c>
      <c r="K26" s="36"/>
      <c r="L26" s="36"/>
      <c r="M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3" t="s">
        <v>36</v>
      </c>
      <c r="E28" s="36"/>
      <c r="F28" s="36"/>
      <c r="G28" s="36"/>
      <c r="H28" s="36"/>
      <c r="I28" s="36"/>
      <c r="J28" s="36"/>
      <c r="K28" s="36"/>
      <c r="L28" s="36"/>
      <c r="M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8"/>
      <c r="B29" s="149"/>
      <c r="C29" s="148"/>
      <c r="D29" s="148"/>
      <c r="E29" s="150" t="s">
        <v>20</v>
      </c>
      <c r="F29" s="150"/>
      <c r="G29" s="150"/>
      <c r="H29" s="150"/>
      <c r="I29" s="148"/>
      <c r="J29" s="148"/>
      <c r="K29" s="148"/>
      <c r="L29" s="148"/>
      <c r="M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2"/>
      <c r="J31" s="152"/>
      <c r="K31" s="152"/>
      <c r="L31" s="152"/>
      <c r="M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3" t="s">
        <v>104</v>
      </c>
      <c r="F32" s="36"/>
      <c r="G32" s="36"/>
      <c r="H32" s="36"/>
      <c r="I32" s="36"/>
      <c r="J32" s="36"/>
      <c r="K32" s="153">
        <f>I65</f>
        <v>0</v>
      </c>
      <c r="L32" s="36"/>
      <c r="M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3" t="s">
        <v>105</v>
      </c>
      <c r="F33" s="36"/>
      <c r="G33" s="36"/>
      <c r="H33" s="36"/>
      <c r="I33" s="36"/>
      <c r="J33" s="36"/>
      <c r="K33" s="153">
        <f>J65</f>
        <v>0</v>
      </c>
      <c r="L33" s="36"/>
      <c r="M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4" t="s">
        <v>38</v>
      </c>
      <c r="E34" s="36"/>
      <c r="F34" s="36"/>
      <c r="G34" s="36"/>
      <c r="H34" s="36"/>
      <c r="I34" s="36"/>
      <c r="J34" s="36"/>
      <c r="K34" s="155">
        <f>ROUND(K87, 2)</f>
        <v>0</v>
      </c>
      <c r="L34" s="36"/>
      <c r="M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2"/>
      <c r="E35" s="152"/>
      <c r="F35" s="152"/>
      <c r="G35" s="152"/>
      <c r="H35" s="152"/>
      <c r="I35" s="152"/>
      <c r="J35" s="152"/>
      <c r="K35" s="152"/>
      <c r="L35" s="152"/>
      <c r="M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6" t="s">
        <v>40</v>
      </c>
      <c r="G36" s="36"/>
      <c r="H36" s="36"/>
      <c r="I36" s="156" t="s">
        <v>39</v>
      </c>
      <c r="J36" s="36"/>
      <c r="K36" s="156" t="s">
        <v>41</v>
      </c>
      <c r="L36" s="36"/>
      <c r="M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7" t="s">
        <v>42</v>
      </c>
      <c r="E37" s="143" t="s">
        <v>43</v>
      </c>
      <c r="F37" s="153">
        <f>ROUND((SUM(BE87:BE349)),  2)</f>
        <v>0</v>
      </c>
      <c r="G37" s="36"/>
      <c r="H37" s="36"/>
      <c r="I37" s="158">
        <v>0.20999999999999999</v>
      </c>
      <c r="J37" s="36"/>
      <c r="K37" s="153">
        <f>ROUND(((SUM(BE87:BE349))*I37),  2)</f>
        <v>0</v>
      </c>
      <c r="L37" s="36"/>
      <c r="M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3" t="s">
        <v>44</v>
      </c>
      <c r="F38" s="153">
        <f>ROUND((SUM(BF87:BF349)),  2)</f>
        <v>0</v>
      </c>
      <c r="G38" s="36"/>
      <c r="H38" s="36"/>
      <c r="I38" s="158">
        <v>0.14999999999999999</v>
      </c>
      <c r="J38" s="36"/>
      <c r="K38" s="153">
        <f>ROUND(((SUM(BF87:BF349))*I38),  2)</f>
        <v>0</v>
      </c>
      <c r="L38" s="36"/>
      <c r="M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3" t="s">
        <v>45</v>
      </c>
      <c r="F39" s="153">
        <f>ROUND((SUM(BG87:BG349)),  2)</f>
        <v>0</v>
      </c>
      <c r="G39" s="36"/>
      <c r="H39" s="36"/>
      <c r="I39" s="158">
        <v>0.20999999999999999</v>
      </c>
      <c r="J39" s="36"/>
      <c r="K39" s="153">
        <f>0</f>
        <v>0</v>
      </c>
      <c r="L39" s="36"/>
      <c r="M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3" t="s">
        <v>46</v>
      </c>
      <c r="F40" s="153">
        <f>ROUND((SUM(BH87:BH349)),  2)</f>
        <v>0</v>
      </c>
      <c r="G40" s="36"/>
      <c r="H40" s="36"/>
      <c r="I40" s="158">
        <v>0.14999999999999999</v>
      </c>
      <c r="J40" s="36"/>
      <c r="K40" s="153">
        <f>0</f>
        <v>0</v>
      </c>
      <c r="L40" s="36"/>
      <c r="M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3" t="s">
        <v>47</v>
      </c>
      <c r="F41" s="153">
        <f>ROUND((SUM(BI87:BI349)),  2)</f>
        <v>0</v>
      </c>
      <c r="G41" s="36"/>
      <c r="H41" s="36"/>
      <c r="I41" s="158">
        <v>0</v>
      </c>
      <c r="J41" s="36"/>
      <c r="K41" s="153">
        <f>0</f>
        <v>0</v>
      </c>
      <c r="L41" s="36"/>
      <c r="M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9"/>
      <c r="D43" s="160" t="s">
        <v>48</v>
      </c>
      <c r="E43" s="161"/>
      <c r="F43" s="161"/>
      <c r="G43" s="162" t="s">
        <v>49</v>
      </c>
      <c r="H43" s="163" t="s">
        <v>50</v>
      </c>
      <c r="I43" s="161"/>
      <c r="J43" s="161"/>
      <c r="K43" s="164">
        <f>SUM(K34:K41)</f>
        <v>0</v>
      </c>
      <c r="L43" s="165"/>
      <c r="M43" s="14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106</v>
      </c>
      <c r="D49" s="38"/>
      <c r="E49" s="38"/>
      <c r="F49" s="38"/>
      <c r="G49" s="38"/>
      <c r="H49" s="38"/>
      <c r="I49" s="38"/>
      <c r="J49" s="38"/>
      <c r="K49" s="38"/>
      <c r="L49" s="38"/>
      <c r="M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17</v>
      </c>
      <c r="D51" s="38"/>
      <c r="E51" s="38"/>
      <c r="F51" s="38"/>
      <c r="G51" s="38"/>
      <c r="H51" s="38"/>
      <c r="I51" s="38"/>
      <c r="J51" s="38"/>
      <c r="K51" s="38"/>
      <c r="L51" s="38"/>
      <c r="M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70" t="str">
        <f>E7</f>
        <v>Oprava výhybek v žst. Děčín hl. n.</v>
      </c>
      <c r="F52" s="30"/>
      <c r="G52" s="30"/>
      <c r="H52" s="30"/>
      <c r="I52" s="38"/>
      <c r="J52" s="38"/>
      <c r="K52" s="38"/>
      <c r="L52" s="38"/>
      <c r="M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100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70" t="s">
        <v>101</v>
      </c>
      <c r="F54" s="38"/>
      <c r="G54" s="38"/>
      <c r="H54" s="38"/>
      <c r="I54" s="38"/>
      <c r="J54" s="38"/>
      <c r="K54" s="38"/>
      <c r="L54" s="38"/>
      <c r="M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102</v>
      </c>
      <c r="D55" s="38"/>
      <c r="E55" s="38"/>
      <c r="F55" s="38"/>
      <c r="G55" s="38"/>
      <c r="H55" s="38"/>
      <c r="I55" s="38"/>
      <c r="J55" s="38"/>
      <c r="K55" s="38"/>
      <c r="L55" s="38"/>
      <c r="M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1 - SO 01</v>
      </c>
      <c r="F56" s="38"/>
      <c r="G56" s="38"/>
      <c r="H56" s="38"/>
      <c r="I56" s="38"/>
      <c r="J56" s="38"/>
      <c r="K56" s="38"/>
      <c r="L56" s="38"/>
      <c r="M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22</v>
      </c>
      <c r="D58" s="38"/>
      <c r="E58" s="38"/>
      <c r="F58" s="25" t="str">
        <f>F14</f>
        <v xml:space="preserve"> </v>
      </c>
      <c r="G58" s="38"/>
      <c r="H58" s="38"/>
      <c r="I58" s="30" t="s">
        <v>24</v>
      </c>
      <c r="J58" s="70" t="str">
        <f>IF(J14="","",J14)</f>
        <v>2. 8. 2022</v>
      </c>
      <c r="K58" s="38"/>
      <c r="L58" s="38"/>
      <c r="M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26</v>
      </c>
      <c r="D60" s="38"/>
      <c r="E60" s="38"/>
      <c r="F60" s="25" t="str">
        <f>E17</f>
        <v>ST UL</v>
      </c>
      <c r="G60" s="38"/>
      <c r="H60" s="38"/>
      <c r="I60" s="30" t="s">
        <v>32</v>
      </c>
      <c r="J60" s="34" t="str">
        <f>E23</f>
        <v xml:space="preserve"> </v>
      </c>
      <c r="K60" s="38"/>
      <c r="L60" s="38"/>
      <c r="M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30</v>
      </c>
      <c r="D61" s="38"/>
      <c r="E61" s="38"/>
      <c r="F61" s="25" t="str">
        <f>IF(E20="","",E20)</f>
        <v>Vyplň údaj</v>
      </c>
      <c r="G61" s="38"/>
      <c r="H61" s="38"/>
      <c r="I61" s="30" t="s">
        <v>34</v>
      </c>
      <c r="J61" s="34" t="str">
        <f>E26</f>
        <v>Tomáš Šrédl</v>
      </c>
      <c r="K61" s="38"/>
      <c r="L61" s="38"/>
      <c r="M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1" t="s">
        <v>107</v>
      </c>
      <c r="D63" s="172"/>
      <c r="E63" s="172"/>
      <c r="F63" s="172"/>
      <c r="G63" s="172"/>
      <c r="H63" s="172"/>
      <c r="I63" s="173" t="s">
        <v>108</v>
      </c>
      <c r="J63" s="173" t="s">
        <v>109</v>
      </c>
      <c r="K63" s="173" t="s">
        <v>110</v>
      </c>
      <c r="L63" s="172"/>
      <c r="M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4" t="s">
        <v>72</v>
      </c>
      <c r="D65" s="38"/>
      <c r="E65" s="38"/>
      <c r="F65" s="38"/>
      <c r="G65" s="38"/>
      <c r="H65" s="38"/>
      <c r="I65" s="100">
        <f>Q87</f>
        <v>0</v>
      </c>
      <c r="J65" s="100">
        <f>R87</f>
        <v>0</v>
      </c>
      <c r="K65" s="100">
        <f>K87</f>
        <v>0</v>
      </c>
      <c r="L65" s="38"/>
      <c r="M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111</v>
      </c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112</v>
      </c>
      <c r="D72" s="38"/>
      <c r="E72" s="38"/>
      <c r="F72" s="38"/>
      <c r="G72" s="38"/>
      <c r="H72" s="38"/>
      <c r="I72" s="38"/>
      <c r="J72" s="38"/>
      <c r="K72" s="38"/>
      <c r="L72" s="38"/>
      <c r="M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38"/>
      <c r="J74" s="38"/>
      <c r="K74" s="38"/>
      <c r="L74" s="38"/>
      <c r="M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výhybek v žst. Děčín hl. n.</v>
      </c>
      <c r="F75" s="30"/>
      <c r="G75" s="30"/>
      <c r="H75" s="30"/>
      <c r="I75" s="38"/>
      <c r="J75" s="38"/>
      <c r="K75" s="38"/>
      <c r="L75" s="38"/>
      <c r="M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100</v>
      </c>
      <c r="D76" s="20"/>
      <c r="E76" s="20"/>
      <c r="F76" s="20"/>
      <c r="G76" s="20"/>
      <c r="H76" s="20"/>
      <c r="I76" s="20"/>
      <c r="J76" s="20"/>
      <c r="K76" s="20"/>
      <c r="L76" s="20"/>
      <c r="M76" s="18"/>
    </row>
    <row r="77" s="2" customFormat="1" ht="16.5" customHeight="1">
      <c r="A77" s="36"/>
      <c r="B77" s="37"/>
      <c r="C77" s="38"/>
      <c r="D77" s="38"/>
      <c r="E77" s="170" t="s">
        <v>101</v>
      </c>
      <c r="F77" s="38"/>
      <c r="G77" s="38"/>
      <c r="H77" s="38"/>
      <c r="I77" s="38"/>
      <c r="J77" s="38"/>
      <c r="K77" s="38"/>
      <c r="L77" s="38"/>
      <c r="M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102</v>
      </c>
      <c r="D78" s="38"/>
      <c r="E78" s="38"/>
      <c r="F78" s="38"/>
      <c r="G78" s="38"/>
      <c r="H78" s="38"/>
      <c r="I78" s="38"/>
      <c r="J78" s="38"/>
      <c r="K78" s="38"/>
      <c r="L78" s="38"/>
      <c r="M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1 - SO 01</v>
      </c>
      <c r="F79" s="38"/>
      <c r="G79" s="38"/>
      <c r="H79" s="38"/>
      <c r="I79" s="38"/>
      <c r="J79" s="38"/>
      <c r="K79" s="38"/>
      <c r="L79" s="38"/>
      <c r="M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22</v>
      </c>
      <c r="D81" s="38"/>
      <c r="E81" s="38"/>
      <c r="F81" s="25" t="str">
        <f>F14</f>
        <v xml:space="preserve"> </v>
      </c>
      <c r="G81" s="38"/>
      <c r="H81" s="38"/>
      <c r="I81" s="30" t="s">
        <v>24</v>
      </c>
      <c r="J81" s="70" t="str">
        <f>IF(J14="","",J14)</f>
        <v>2. 8. 2022</v>
      </c>
      <c r="K81" s="38"/>
      <c r="L81" s="38"/>
      <c r="M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26</v>
      </c>
      <c r="D83" s="38"/>
      <c r="E83" s="38"/>
      <c r="F83" s="25" t="str">
        <f>E17</f>
        <v>ST UL</v>
      </c>
      <c r="G83" s="38"/>
      <c r="H83" s="38"/>
      <c r="I83" s="30" t="s">
        <v>32</v>
      </c>
      <c r="J83" s="34" t="str">
        <f>E23</f>
        <v xml:space="preserve"> </v>
      </c>
      <c r="K83" s="38"/>
      <c r="L83" s="38"/>
      <c r="M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34</v>
      </c>
      <c r="J84" s="34" t="str">
        <f>E26</f>
        <v>Tomáš Šrédl</v>
      </c>
      <c r="K84" s="38"/>
      <c r="L84" s="38"/>
      <c r="M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9" customFormat="1" ht="29.28" customHeight="1">
      <c r="A86" s="175"/>
      <c r="B86" s="176"/>
      <c r="C86" s="177" t="s">
        <v>113</v>
      </c>
      <c r="D86" s="178" t="s">
        <v>57</v>
      </c>
      <c r="E86" s="178" t="s">
        <v>53</v>
      </c>
      <c r="F86" s="178" t="s">
        <v>54</v>
      </c>
      <c r="G86" s="178" t="s">
        <v>114</v>
      </c>
      <c r="H86" s="178" t="s">
        <v>115</v>
      </c>
      <c r="I86" s="178" t="s">
        <v>116</v>
      </c>
      <c r="J86" s="178" t="s">
        <v>117</v>
      </c>
      <c r="K86" s="178" t="s">
        <v>110</v>
      </c>
      <c r="L86" s="179" t="s">
        <v>118</v>
      </c>
      <c r="M86" s="180"/>
      <c r="N86" s="90" t="s">
        <v>20</v>
      </c>
      <c r="O86" s="91" t="s">
        <v>42</v>
      </c>
      <c r="P86" s="91" t="s">
        <v>119</v>
      </c>
      <c r="Q86" s="91" t="s">
        <v>120</v>
      </c>
      <c r="R86" s="91" t="s">
        <v>121</v>
      </c>
      <c r="S86" s="91" t="s">
        <v>122</v>
      </c>
      <c r="T86" s="91" t="s">
        <v>123</v>
      </c>
      <c r="U86" s="91" t="s">
        <v>124</v>
      </c>
      <c r="V86" s="91" t="s">
        <v>125</v>
      </c>
      <c r="W86" s="91" t="s">
        <v>126</v>
      </c>
      <c r="X86" s="92" t="s">
        <v>127</v>
      </c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128</v>
      </c>
      <c r="D87" s="38"/>
      <c r="E87" s="38"/>
      <c r="F87" s="38"/>
      <c r="G87" s="38"/>
      <c r="H87" s="38"/>
      <c r="I87" s="38"/>
      <c r="J87" s="38"/>
      <c r="K87" s="181">
        <f>BK87</f>
        <v>0</v>
      </c>
      <c r="L87" s="38"/>
      <c r="M87" s="42"/>
      <c r="N87" s="93"/>
      <c r="O87" s="182"/>
      <c r="P87" s="94"/>
      <c r="Q87" s="183">
        <f>SUM(Q88:Q349)</f>
        <v>0</v>
      </c>
      <c r="R87" s="183">
        <f>SUM(R88:R349)</f>
        <v>0</v>
      </c>
      <c r="S87" s="94"/>
      <c r="T87" s="184">
        <f>SUM(T88:T349)</f>
        <v>0</v>
      </c>
      <c r="U87" s="94"/>
      <c r="V87" s="184">
        <f>SUM(V88:V349)</f>
        <v>97.180719999999994</v>
      </c>
      <c r="W87" s="94"/>
      <c r="X87" s="185">
        <f>SUM(X88:X349)</f>
        <v>0</v>
      </c>
      <c r="Y87" s="36"/>
      <c r="Z87" s="36"/>
      <c r="AA87" s="36"/>
      <c r="AB87" s="36"/>
      <c r="AC87" s="36"/>
      <c r="AD87" s="36"/>
      <c r="AE87" s="36"/>
      <c r="AT87" s="15" t="s">
        <v>73</v>
      </c>
      <c r="AU87" s="15" t="s">
        <v>111</v>
      </c>
      <c r="BK87" s="186">
        <f>SUM(BK88:BK349)</f>
        <v>0</v>
      </c>
    </row>
    <row r="88" s="2" customFormat="1" ht="33" customHeight="1">
      <c r="A88" s="36"/>
      <c r="B88" s="37"/>
      <c r="C88" s="187" t="s">
        <v>78</v>
      </c>
      <c r="D88" s="188" t="s">
        <v>129</v>
      </c>
      <c r="E88" s="189" t="s">
        <v>130</v>
      </c>
      <c r="F88" s="190" t="s">
        <v>131</v>
      </c>
      <c r="G88" s="191" t="s">
        <v>132</v>
      </c>
      <c r="H88" s="192">
        <v>128</v>
      </c>
      <c r="I88" s="193"/>
      <c r="J88" s="193"/>
      <c r="K88" s="194">
        <f>ROUND(P88*H88,2)</f>
        <v>0</v>
      </c>
      <c r="L88" s="190" t="s">
        <v>133</v>
      </c>
      <c r="M88" s="42"/>
      <c r="N88" s="195" t="s">
        <v>20</v>
      </c>
      <c r="O88" s="196" t="s">
        <v>43</v>
      </c>
      <c r="P88" s="197">
        <f>I88+J88</f>
        <v>0</v>
      </c>
      <c r="Q88" s="197">
        <f>ROUND(I88*H88,2)</f>
        <v>0</v>
      </c>
      <c r="R88" s="197">
        <f>ROUND(J88*H88,2)</f>
        <v>0</v>
      </c>
      <c r="S88" s="82"/>
      <c r="T88" s="198">
        <f>S88*H88</f>
        <v>0</v>
      </c>
      <c r="U88" s="198">
        <v>0</v>
      </c>
      <c r="V88" s="198">
        <f>U88*H88</f>
        <v>0</v>
      </c>
      <c r="W88" s="198">
        <v>0</v>
      </c>
      <c r="X88" s="199">
        <f>W88*H88</f>
        <v>0</v>
      </c>
      <c r="Y88" s="36"/>
      <c r="Z88" s="36"/>
      <c r="AA88" s="36"/>
      <c r="AB88" s="36"/>
      <c r="AC88" s="36"/>
      <c r="AD88" s="36"/>
      <c r="AE88" s="36"/>
      <c r="AR88" s="200" t="s">
        <v>92</v>
      </c>
      <c r="AT88" s="200" t="s">
        <v>129</v>
      </c>
      <c r="AU88" s="200" t="s">
        <v>74</v>
      </c>
      <c r="AY88" s="15" t="s">
        <v>134</v>
      </c>
      <c r="BE88" s="201">
        <f>IF(O88="základní",K88,0)</f>
        <v>0</v>
      </c>
      <c r="BF88" s="201">
        <f>IF(O88="snížená",K88,0)</f>
        <v>0</v>
      </c>
      <c r="BG88" s="201">
        <f>IF(O88="zákl. přenesená",K88,0)</f>
        <v>0</v>
      </c>
      <c r="BH88" s="201">
        <f>IF(O88="sníž. přenesená",K88,0)</f>
        <v>0</v>
      </c>
      <c r="BI88" s="201">
        <f>IF(O88="nulová",K88,0)</f>
        <v>0</v>
      </c>
      <c r="BJ88" s="15" t="s">
        <v>78</v>
      </c>
      <c r="BK88" s="201">
        <f>ROUND(P88*H88,2)</f>
        <v>0</v>
      </c>
      <c r="BL88" s="15" t="s">
        <v>92</v>
      </c>
      <c r="BM88" s="200" t="s">
        <v>135</v>
      </c>
    </row>
    <row r="89" s="2" customFormat="1">
      <c r="A89" s="36"/>
      <c r="B89" s="37"/>
      <c r="C89" s="38"/>
      <c r="D89" s="202" t="s">
        <v>136</v>
      </c>
      <c r="E89" s="38"/>
      <c r="F89" s="203" t="s">
        <v>137</v>
      </c>
      <c r="G89" s="38"/>
      <c r="H89" s="38"/>
      <c r="I89" s="204"/>
      <c r="J89" s="204"/>
      <c r="K89" s="38"/>
      <c r="L89" s="38"/>
      <c r="M89" s="42"/>
      <c r="N89" s="205"/>
      <c r="O89" s="206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136</v>
      </c>
      <c r="AU89" s="15" t="s">
        <v>74</v>
      </c>
    </row>
    <row r="90" s="10" customFormat="1">
      <c r="A90" s="10"/>
      <c r="B90" s="207"/>
      <c r="C90" s="208"/>
      <c r="D90" s="202" t="s">
        <v>138</v>
      </c>
      <c r="E90" s="209" t="s">
        <v>20</v>
      </c>
      <c r="F90" s="210" t="s">
        <v>139</v>
      </c>
      <c r="G90" s="208"/>
      <c r="H90" s="211">
        <v>28</v>
      </c>
      <c r="I90" s="212"/>
      <c r="J90" s="212"/>
      <c r="K90" s="208"/>
      <c r="L90" s="208"/>
      <c r="M90" s="213"/>
      <c r="N90" s="214"/>
      <c r="O90" s="215"/>
      <c r="P90" s="215"/>
      <c r="Q90" s="215"/>
      <c r="R90" s="215"/>
      <c r="S90" s="215"/>
      <c r="T90" s="215"/>
      <c r="U90" s="215"/>
      <c r="V90" s="215"/>
      <c r="W90" s="215"/>
      <c r="X90" s="216"/>
      <c r="Y90" s="10"/>
      <c r="Z90" s="10"/>
      <c r="AA90" s="10"/>
      <c r="AB90" s="10"/>
      <c r="AC90" s="10"/>
      <c r="AD90" s="10"/>
      <c r="AE90" s="10"/>
      <c r="AT90" s="217" t="s">
        <v>138</v>
      </c>
      <c r="AU90" s="217" t="s">
        <v>74</v>
      </c>
      <c r="AV90" s="10" t="s">
        <v>82</v>
      </c>
      <c r="AW90" s="10" t="s">
        <v>5</v>
      </c>
      <c r="AX90" s="10" t="s">
        <v>74</v>
      </c>
      <c r="AY90" s="217" t="s">
        <v>134</v>
      </c>
    </row>
    <row r="91" s="10" customFormat="1">
      <c r="A91" s="10"/>
      <c r="B91" s="207"/>
      <c r="C91" s="208"/>
      <c r="D91" s="202" t="s">
        <v>138</v>
      </c>
      <c r="E91" s="209" t="s">
        <v>20</v>
      </c>
      <c r="F91" s="210" t="s">
        <v>140</v>
      </c>
      <c r="G91" s="208"/>
      <c r="H91" s="211">
        <v>4</v>
      </c>
      <c r="I91" s="212"/>
      <c r="J91" s="212"/>
      <c r="K91" s="208"/>
      <c r="L91" s="208"/>
      <c r="M91" s="213"/>
      <c r="N91" s="214"/>
      <c r="O91" s="215"/>
      <c r="P91" s="215"/>
      <c r="Q91" s="215"/>
      <c r="R91" s="215"/>
      <c r="S91" s="215"/>
      <c r="T91" s="215"/>
      <c r="U91" s="215"/>
      <c r="V91" s="215"/>
      <c r="W91" s="215"/>
      <c r="X91" s="216"/>
      <c r="Y91" s="10"/>
      <c r="Z91" s="10"/>
      <c r="AA91" s="10"/>
      <c r="AB91" s="10"/>
      <c r="AC91" s="10"/>
      <c r="AD91" s="10"/>
      <c r="AE91" s="10"/>
      <c r="AT91" s="217" t="s">
        <v>138</v>
      </c>
      <c r="AU91" s="217" t="s">
        <v>74</v>
      </c>
      <c r="AV91" s="10" t="s">
        <v>82</v>
      </c>
      <c r="AW91" s="10" t="s">
        <v>5</v>
      </c>
      <c r="AX91" s="10" t="s">
        <v>74</v>
      </c>
      <c r="AY91" s="217" t="s">
        <v>134</v>
      </c>
    </row>
    <row r="92" s="10" customFormat="1">
      <c r="A92" s="10"/>
      <c r="B92" s="207"/>
      <c r="C92" s="208"/>
      <c r="D92" s="202" t="s">
        <v>138</v>
      </c>
      <c r="E92" s="209" t="s">
        <v>20</v>
      </c>
      <c r="F92" s="210" t="s">
        <v>141</v>
      </c>
      <c r="G92" s="208"/>
      <c r="H92" s="211">
        <v>28</v>
      </c>
      <c r="I92" s="212"/>
      <c r="J92" s="212"/>
      <c r="K92" s="208"/>
      <c r="L92" s="208"/>
      <c r="M92" s="213"/>
      <c r="N92" s="214"/>
      <c r="O92" s="215"/>
      <c r="P92" s="215"/>
      <c r="Q92" s="215"/>
      <c r="R92" s="215"/>
      <c r="S92" s="215"/>
      <c r="T92" s="215"/>
      <c r="U92" s="215"/>
      <c r="V92" s="215"/>
      <c r="W92" s="215"/>
      <c r="X92" s="216"/>
      <c r="Y92" s="10"/>
      <c r="Z92" s="10"/>
      <c r="AA92" s="10"/>
      <c r="AB92" s="10"/>
      <c r="AC92" s="10"/>
      <c r="AD92" s="10"/>
      <c r="AE92" s="10"/>
      <c r="AT92" s="217" t="s">
        <v>138</v>
      </c>
      <c r="AU92" s="217" t="s">
        <v>74</v>
      </c>
      <c r="AV92" s="10" t="s">
        <v>82</v>
      </c>
      <c r="AW92" s="10" t="s">
        <v>5</v>
      </c>
      <c r="AX92" s="10" t="s">
        <v>74</v>
      </c>
      <c r="AY92" s="217" t="s">
        <v>134</v>
      </c>
    </row>
    <row r="93" s="10" customFormat="1">
      <c r="A93" s="10"/>
      <c r="B93" s="207"/>
      <c r="C93" s="208"/>
      <c r="D93" s="202" t="s">
        <v>138</v>
      </c>
      <c r="E93" s="209" t="s">
        <v>20</v>
      </c>
      <c r="F93" s="210" t="s">
        <v>142</v>
      </c>
      <c r="G93" s="208"/>
      <c r="H93" s="211">
        <v>4</v>
      </c>
      <c r="I93" s="212"/>
      <c r="J93" s="212"/>
      <c r="K93" s="208"/>
      <c r="L93" s="208"/>
      <c r="M93" s="213"/>
      <c r="N93" s="214"/>
      <c r="O93" s="215"/>
      <c r="P93" s="215"/>
      <c r="Q93" s="215"/>
      <c r="R93" s="215"/>
      <c r="S93" s="215"/>
      <c r="T93" s="215"/>
      <c r="U93" s="215"/>
      <c r="V93" s="215"/>
      <c r="W93" s="215"/>
      <c r="X93" s="216"/>
      <c r="Y93" s="10"/>
      <c r="Z93" s="10"/>
      <c r="AA93" s="10"/>
      <c r="AB93" s="10"/>
      <c r="AC93" s="10"/>
      <c r="AD93" s="10"/>
      <c r="AE93" s="10"/>
      <c r="AT93" s="217" t="s">
        <v>138</v>
      </c>
      <c r="AU93" s="217" t="s">
        <v>74</v>
      </c>
      <c r="AV93" s="10" t="s">
        <v>82</v>
      </c>
      <c r="AW93" s="10" t="s">
        <v>5</v>
      </c>
      <c r="AX93" s="10" t="s">
        <v>74</v>
      </c>
      <c r="AY93" s="217" t="s">
        <v>134</v>
      </c>
    </row>
    <row r="94" s="10" customFormat="1">
      <c r="A94" s="10"/>
      <c r="B94" s="207"/>
      <c r="C94" s="208"/>
      <c r="D94" s="202" t="s">
        <v>138</v>
      </c>
      <c r="E94" s="209" t="s">
        <v>20</v>
      </c>
      <c r="F94" s="210" t="s">
        <v>143</v>
      </c>
      <c r="G94" s="208"/>
      <c r="H94" s="211">
        <v>35</v>
      </c>
      <c r="I94" s="212"/>
      <c r="J94" s="212"/>
      <c r="K94" s="208"/>
      <c r="L94" s="208"/>
      <c r="M94" s="213"/>
      <c r="N94" s="214"/>
      <c r="O94" s="215"/>
      <c r="P94" s="215"/>
      <c r="Q94" s="215"/>
      <c r="R94" s="215"/>
      <c r="S94" s="215"/>
      <c r="T94" s="215"/>
      <c r="U94" s="215"/>
      <c r="V94" s="215"/>
      <c r="W94" s="215"/>
      <c r="X94" s="216"/>
      <c r="Y94" s="10"/>
      <c r="Z94" s="10"/>
      <c r="AA94" s="10"/>
      <c r="AB94" s="10"/>
      <c r="AC94" s="10"/>
      <c r="AD94" s="10"/>
      <c r="AE94" s="10"/>
      <c r="AT94" s="217" t="s">
        <v>138</v>
      </c>
      <c r="AU94" s="217" t="s">
        <v>74</v>
      </c>
      <c r="AV94" s="10" t="s">
        <v>82</v>
      </c>
      <c r="AW94" s="10" t="s">
        <v>5</v>
      </c>
      <c r="AX94" s="10" t="s">
        <v>74</v>
      </c>
      <c r="AY94" s="217" t="s">
        <v>134</v>
      </c>
    </row>
    <row r="95" s="10" customFormat="1">
      <c r="A95" s="10"/>
      <c r="B95" s="207"/>
      <c r="C95" s="208"/>
      <c r="D95" s="202" t="s">
        <v>138</v>
      </c>
      <c r="E95" s="209" t="s">
        <v>20</v>
      </c>
      <c r="F95" s="210" t="s">
        <v>144</v>
      </c>
      <c r="G95" s="208"/>
      <c r="H95" s="211">
        <v>29</v>
      </c>
      <c r="I95" s="212"/>
      <c r="J95" s="212"/>
      <c r="K95" s="208"/>
      <c r="L95" s="208"/>
      <c r="M95" s="213"/>
      <c r="N95" s="214"/>
      <c r="O95" s="215"/>
      <c r="P95" s="215"/>
      <c r="Q95" s="215"/>
      <c r="R95" s="215"/>
      <c r="S95" s="215"/>
      <c r="T95" s="215"/>
      <c r="U95" s="215"/>
      <c r="V95" s="215"/>
      <c r="W95" s="215"/>
      <c r="X95" s="216"/>
      <c r="Y95" s="10"/>
      <c r="Z95" s="10"/>
      <c r="AA95" s="10"/>
      <c r="AB95" s="10"/>
      <c r="AC95" s="10"/>
      <c r="AD95" s="10"/>
      <c r="AE95" s="10"/>
      <c r="AT95" s="217" t="s">
        <v>138</v>
      </c>
      <c r="AU95" s="217" t="s">
        <v>74</v>
      </c>
      <c r="AV95" s="10" t="s">
        <v>82</v>
      </c>
      <c r="AW95" s="10" t="s">
        <v>5</v>
      </c>
      <c r="AX95" s="10" t="s">
        <v>74</v>
      </c>
      <c r="AY95" s="217" t="s">
        <v>134</v>
      </c>
    </row>
    <row r="96" s="11" customFormat="1">
      <c r="A96" s="11"/>
      <c r="B96" s="218"/>
      <c r="C96" s="219"/>
      <c r="D96" s="202" t="s">
        <v>138</v>
      </c>
      <c r="E96" s="220" t="s">
        <v>20</v>
      </c>
      <c r="F96" s="221" t="s">
        <v>145</v>
      </c>
      <c r="G96" s="219"/>
      <c r="H96" s="222">
        <v>128</v>
      </c>
      <c r="I96" s="223"/>
      <c r="J96" s="223"/>
      <c r="K96" s="219"/>
      <c r="L96" s="219"/>
      <c r="M96" s="224"/>
      <c r="N96" s="225"/>
      <c r="O96" s="226"/>
      <c r="P96" s="226"/>
      <c r="Q96" s="226"/>
      <c r="R96" s="226"/>
      <c r="S96" s="226"/>
      <c r="T96" s="226"/>
      <c r="U96" s="226"/>
      <c r="V96" s="226"/>
      <c r="W96" s="226"/>
      <c r="X96" s="227"/>
      <c r="Y96" s="11"/>
      <c r="Z96" s="11"/>
      <c r="AA96" s="11"/>
      <c r="AB96" s="11"/>
      <c r="AC96" s="11"/>
      <c r="AD96" s="11"/>
      <c r="AE96" s="11"/>
      <c r="AT96" s="228" t="s">
        <v>138</v>
      </c>
      <c r="AU96" s="228" t="s">
        <v>74</v>
      </c>
      <c r="AV96" s="11" t="s">
        <v>92</v>
      </c>
      <c r="AW96" s="11" t="s">
        <v>5</v>
      </c>
      <c r="AX96" s="11" t="s">
        <v>78</v>
      </c>
      <c r="AY96" s="228" t="s">
        <v>134</v>
      </c>
    </row>
    <row r="97" s="2" customFormat="1" ht="33" customHeight="1">
      <c r="A97" s="36"/>
      <c r="B97" s="37"/>
      <c r="C97" s="187" t="s">
        <v>82</v>
      </c>
      <c r="D97" s="188" t="s">
        <v>129</v>
      </c>
      <c r="E97" s="189" t="s">
        <v>146</v>
      </c>
      <c r="F97" s="190" t="s">
        <v>147</v>
      </c>
      <c r="G97" s="191" t="s">
        <v>132</v>
      </c>
      <c r="H97" s="192">
        <v>91</v>
      </c>
      <c r="I97" s="193"/>
      <c r="J97" s="193"/>
      <c r="K97" s="194">
        <f>ROUND(P97*H97,2)</f>
        <v>0</v>
      </c>
      <c r="L97" s="190" t="s">
        <v>133</v>
      </c>
      <c r="M97" s="42"/>
      <c r="N97" s="195" t="s">
        <v>20</v>
      </c>
      <c r="O97" s="196" t="s">
        <v>43</v>
      </c>
      <c r="P97" s="197">
        <f>I97+J97</f>
        <v>0</v>
      </c>
      <c r="Q97" s="197">
        <f>ROUND(I97*H97,2)</f>
        <v>0</v>
      </c>
      <c r="R97" s="197">
        <f>ROUND(J97*H97,2)</f>
        <v>0</v>
      </c>
      <c r="S97" s="82"/>
      <c r="T97" s="198">
        <f>S97*H97</f>
        <v>0</v>
      </c>
      <c r="U97" s="198">
        <v>0</v>
      </c>
      <c r="V97" s="198">
        <f>U97*H97</f>
        <v>0</v>
      </c>
      <c r="W97" s="198">
        <v>0</v>
      </c>
      <c r="X97" s="199">
        <f>W97*H97</f>
        <v>0</v>
      </c>
      <c r="Y97" s="36"/>
      <c r="Z97" s="36"/>
      <c r="AA97" s="36"/>
      <c r="AB97" s="36"/>
      <c r="AC97" s="36"/>
      <c r="AD97" s="36"/>
      <c r="AE97" s="36"/>
      <c r="AR97" s="200" t="s">
        <v>92</v>
      </c>
      <c r="AT97" s="200" t="s">
        <v>129</v>
      </c>
      <c r="AU97" s="200" t="s">
        <v>74</v>
      </c>
      <c r="AY97" s="15" t="s">
        <v>134</v>
      </c>
      <c r="BE97" s="201">
        <f>IF(O97="základní",K97,0)</f>
        <v>0</v>
      </c>
      <c r="BF97" s="201">
        <f>IF(O97="snížená",K97,0)</f>
        <v>0</v>
      </c>
      <c r="BG97" s="201">
        <f>IF(O97="zákl. přenesená",K97,0)</f>
        <v>0</v>
      </c>
      <c r="BH97" s="201">
        <f>IF(O97="sníž. přenesená",K97,0)</f>
        <v>0</v>
      </c>
      <c r="BI97" s="201">
        <f>IF(O97="nulová",K97,0)</f>
        <v>0</v>
      </c>
      <c r="BJ97" s="15" t="s">
        <v>78</v>
      </c>
      <c r="BK97" s="201">
        <f>ROUND(P97*H97,2)</f>
        <v>0</v>
      </c>
      <c r="BL97" s="15" t="s">
        <v>92</v>
      </c>
      <c r="BM97" s="200" t="s">
        <v>148</v>
      </c>
    </row>
    <row r="98" s="2" customFormat="1">
      <c r="A98" s="36"/>
      <c r="B98" s="37"/>
      <c r="C98" s="38"/>
      <c r="D98" s="202" t="s">
        <v>136</v>
      </c>
      <c r="E98" s="38"/>
      <c r="F98" s="203" t="s">
        <v>149</v>
      </c>
      <c r="G98" s="38"/>
      <c r="H98" s="38"/>
      <c r="I98" s="204"/>
      <c r="J98" s="204"/>
      <c r="K98" s="38"/>
      <c r="L98" s="38"/>
      <c r="M98" s="42"/>
      <c r="N98" s="205"/>
      <c r="O98" s="206"/>
      <c r="P98" s="82"/>
      <c r="Q98" s="82"/>
      <c r="R98" s="82"/>
      <c r="S98" s="82"/>
      <c r="T98" s="82"/>
      <c r="U98" s="82"/>
      <c r="V98" s="82"/>
      <c r="W98" s="82"/>
      <c r="X98" s="83"/>
      <c r="Y98" s="36"/>
      <c r="Z98" s="36"/>
      <c r="AA98" s="36"/>
      <c r="AB98" s="36"/>
      <c r="AC98" s="36"/>
      <c r="AD98" s="36"/>
      <c r="AE98" s="36"/>
      <c r="AT98" s="15" t="s">
        <v>136</v>
      </c>
      <c r="AU98" s="15" t="s">
        <v>74</v>
      </c>
    </row>
    <row r="99" s="10" customFormat="1">
      <c r="A99" s="10"/>
      <c r="B99" s="207"/>
      <c r="C99" s="208"/>
      <c r="D99" s="202" t="s">
        <v>138</v>
      </c>
      <c r="E99" s="209" t="s">
        <v>20</v>
      </c>
      <c r="F99" s="210" t="s">
        <v>150</v>
      </c>
      <c r="G99" s="208"/>
      <c r="H99" s="211">
        <v>22</v>
      </c>
      <c r="I99" s="212"/>
      <c r="J99" s="212"/>
      <c r="K99" s="208"/>
      <c r="L99" s="208"/>
      <c r="M99" s="213"/>
      <c r="N99" s="214"/>
      <c r="O99" s="215"/>
      <c r="P99" s="215"/>
      <c r="Q99" s="215"/>
      <c r="R99" s="215"/>
      <c r="S99" s="215"/>
      <c r="T99" s="215"/>
      <c r="U99" s="215"/>
      <c r="V99" s="215"/>
      <c r="W99" s="215"/>
      <c r="X99" s="216"/>
      <c r="Y99" s="10"/>
      <c r="Z99" s="10"/>
      <c r="AA99" s="10"/>
      <c r="AB99" s="10"/>
      <c r="AC99" s="10"/>
      <c r="AD99" s="10"/>
      <c r="AE99" s="10"/>
      <c r="AT99" s="217" t="s">
        <v>138</v>
      </c>
      <c r="AU99" s="217" t="s">
        <v>74</v>
      </c>
      <c r="AV99" s="10" t="s">
        <v>82</v>
      </c>
      <c r="AW99" s="10" t="s">
        <v>5</v>
      </c>
      <c r="AX99" s="10" t="s">
        <v>74</v>
      </c>
      <c r="AY99" s="217" t="s">
        <v>134</v>
      </c>
    </row>
    <row r="100" s="10" customFormat="1">
      <c r="A100" s="10"/>
      <c r="B100" s="207"/>
      <c r="C100" s="208"/>
      <c r="D100" s="202" t="s">
        <v>138</v>
      </c>
      <c r="E100" s="209" t="s">
        <v>20</v>
      </c>
      <c r="F100" s="210" t="s">
        <v>151</v>
      </c>
      <c r="G100" s="208"/>
      <c r="H100" s="211">
        <v>22</v>
      </c>
      <c r="I100" s="212"/>
      <c r="J100" s="212"/>
      <c r="K100" s="208"/>
      <c r="L100" s="208"/>
      <c r="M100" s="213"/>
      <c r="N100" s="214"/>
      <c r="O100" s="215"/>
      <c r="P100" s="215"/>
      <c r="Q100" s="215"/>
      <c r="R100" s="215"/>
      <c r="S100" s="215"/>
      <c r="T100" s="215"/>
      <c r="U100" s="215"/>
      <c r="V100" s="215"/>
      <c r="W100" s="215"/>
      <c r="X100" s="216"/>
      <c r="Y100" s="10"/>
      <c r="Z100" s="10"/>
      <c r="AA100" s="10"/>
      <c r="AB100" s="10"/>
      <c r="AC100" s="10"/>
      <c r="AD100" s="10"/>
      <c r="AE100" s="10"/>
      <c r="AT100" s="217" t="s">
        <v>138</v>
      </c>
      <c r="AU100" s="217" t="s">
        <v>74</v>
      </c>
      <c r="AV100" s="10" t="s">
        <v>82</v>
      </c>
      <c r="AW100" s="10" t="s">
        <v>5</v>
      </c>
      <c r="AX100" s="10" t="s">
        <v>74</v>
      </c>
      <c r="AY100" s="217" t="s">
        <v>134</v>
      </c>
    </row>
    <row r="101" s="10" customFormat="1">
      <c r="A101" s="10"/>
      <c r="B101" s="207"/>
      <c r="C101" s="208"/>
      <c r="D101" s="202" t="s">
        <v>138</v>
      </c>
      <c r="E101" s="209" t="s">
        <v>20</v>
      </c>
      <c r="F101" s="210" t="s">
        <v>152</v>
      </c>
      <c r="G101" s="208"/>
      <c r="H101" s="211">
        <v>25</v>
      </c>
      <c r="I101" s="212"/>
      <c r="J101" s="212"/>
      <c r="K101" s="208"/>
      <c r="L101" s="208"/>
      <c r="M101" s="213"/>
      <c r="N101" s="214"/>
      <c r="O101" s="215"/>
      <c r="P101" s="215"/>
      <c r="Q101" s="215"/>
      <c r="R101" s="215"/>
      <c r="S101" s="215"/>
      <c r="T101" s="215"/>
      <c r="U101" s="215"/>
      <c r="V101" s="215"/>
      <c r="W101" s="215"/>
      <c r="X101" s="216"/>
      <c r="Y101" s="10"/>
      <c r="Z101" s="10"/>
      <c r="AA101" s="10"/>
      <c r="AB101" s="10"/>
      <c r="AC101" s="10"/>
      <c r="AD101" s="10"/>
      <c r="AE101" s="10"/>
      <c r="AT101" s="217" t="s">
        <v>138</v>
      </c>
      <c r="AU101" s="217" t="s">
        <v>74</v>
      </c>
      <c r="AV101" s="10" t="s">
        <v>82</v>
      </c>
      <c r="AW101" s="10" t="s">
        <v>5</v>
      </c>
      <c r="AX101" s="10" t="s">
        <v>74</v>
      </c>
      <c r="AY101" s="217" t="s">
        <v>134</v>
      </c>
    </row>
    <row r="102" s="10" customFormat="1">
      <c r="A102" s="10"/>
      <c r="B102" s="207"/>
      <c r="C102" s="208"/>
      <c r="D102" s="202" t="s">
        <v>138</v>
      </c>
      <c r="E102" s="209" t="s">
        <v>20</v>
      </c>
      <c r="F102" s="210" t="s">
        <v>153</v>
      </c>
      <c r="G102" s="208"/>
      <c r="H102" s="211">
        <v>22</v>
      </c>
      <c r="I102" s="212"/>
      <c r="J102" s="212"/>
      <c r="K102" s="208"/>
      <c r="L102" s="208"/>
      <c r="M102" s="213"/>
      <c r="N102" s="214"/>
      <c r="O102" s="215"/>
      <c r="P102" s="215"/>
      <c r="Q102" s="215"/>
      <c r="R102" s="215"/>
      <c r="S102" s="215"/>
      <c r="T102" s="215"/>
      <c r="U102" s="215"/>
      <c r="V102" s="215"/>
      <c r="W102" s="215"/>
      <c r="X102" s="216"/>
      <c r="Y102" s="10"/>
      <c r="Z102" s="10"/>
      <c r="AA102" s="10"/>
      <c r="AB102" s="10"/>
      <c r="AC102" s="10"/>
      <c r="AD102" s="10"/>
      <c r="AE102" s="10"/>
      <c r="AT102" s="217" t="s">
        <v>138</v>
      </c>
      <c r="AU102" s="217" t="s">
        <v>74</v>
      </c>
      <c r="AV102" s="10" t="s">
        <v>82</v>
      </c>
      <c r="AW102" s="10" t="s">
        <v>5</v>
      </c>
      <c r="AX102" s="10" t="s">
        <v>74</v>
      </c>
      <c r="AY102" s="217" t="s">
        <v>134</v>
      </c>
    </row>
    <row r="103" s="11" customFormat="1">
      <c r="A103" s="11"/>
      <c r="B103" s="218"/>
      <c r="C103" s="219"/>
      <c r="D103" s="202" t="s">
        <v>138</v>
      </c>
      <c r="E103" s="220" t="s">
        <v>20</v>
      </c>
      <c r="F103" s="221" t="s">
        <v>145</v>
      </c>
      <c r="G103" s="219"/>
      <c r="H103" s="222">
        <v>91</v>
      </c>
      <c r="I103" s="223"/>
      <c r="J103" s="223"/>
      <c r="K103" s="219"/>
      <c r="L103" s="219"/>
      <c r="M103" s="224"/>
      <c r="N103" s="225"/>
      <c r="O103" s="226"/>
      <c r="P103" s="226"/>
      <c r="Q103" s="226"/>
      <c r="R103" s="226"/>
      <c r="S103" s="226"/>
      <c r="T103" s="226"/>
      <c r="U103" s="226"/>
      <c r="V103" s="226"/>
      <c r="W103" s="226"/>
      <c r="X103" s="227"/>
      <c r="Y103" s="11"/>
      <c r="Z103" s="11"/>
      <c r="AA103" s="11"/>
      <c r="AB103" s="11"/>
      <c r="AC103" s="11"/>
      <c r="AD103" s="11"/>
      <c r="AE103" s="11"/>
      <c r="AT103" s="228" t="s">
        <v>138</v>
      </c>
      <c r="AU103" s="228" t="s">
        <v>74</v>
      </c>
      <c r="AV103" s="11" t="s">
        <v>92</v>
      </c>
      <c r="AW103" s="11" t="s">
        <v>5</v>
      </c>
      <c r="AX103" s="11" t="s">
        <v>78</v>
      </c>
      <c r="AY103" s="228" t="s">
        <v>134</v>
      </c>
    </row>
    <row r="104" s="2" customFormat="1" ht="33" customHeight="1">
      <c r="A104" s="36"/>
      <c r="B104" s="37"/>
      <c r="C104" s="187" t="s">
        <v>89</v>
      </c>
      <c r="D104" s="188" t="s">
        <v>129</v>
      </c>
      <c r="E104" s="189" t="s">
        <v>154</v>
      </c>
      <c r="F104" s="190" t="s">
        <v>155</v>
      </c>
      <c r="G104" s="191" t="s">
        <v>132</v>
      </c>
      <c r="H104" s="192">
        <v>46</v>
      </c>
      <c r="I104" s="193"/>
      <c r="J104" s="193"/>
      <c r="K104" s="194">
        <f>ROUND(P104*H104,2)</f>
        <v>0</v>
      </c>
      <c r="L104" s="190" t="s">
        <v>133</v>
      </c>
      <c r="M104" s="42"/>
      <c r="N104" s="195" t="s">
        <v>20</v>
      </c>
      <c r="O104" s="196" t="s">
        <v>43</v>
      </c>
      <c r="P104" s="197">
        <f>I104+J104</f>
        <v>0</v>
      </c>
      <c r="Q104" s="197">
        <f>ROUND(I104*H104,2)</f>
        <v>0</v>
      </c>
      <c r="R104" s="197">
        <f>ROUND(J104*H104,2)</f>
        <v>0</v>
      </c>
      <c r="S104" s="82"/>
      <c r="T104" s="198">
        <f>S104*H104</f>
        <v>0</v>
      </c>
      <c r="U104" s="198">
        <v>0</v>
      </c>
      <c r="V104" s="198">
        <f>U104*H104</f>
        <v>0</v>
      </c>
      <c r="W104" s="198">
        <v>0</v>
      </c>
      <c r="X104" s="199">
        <f>W104*H104</f>
        <v>0</v>
      </c>
      <c r="Y104" s="36"/>
      <c r="Z104" s="36"/>
      <c r="AA104" s="36"/>
      <c r="AB104" s="36"/>
      <c r="AC104" s="36"/>
      <c r="AD104" s="36"/>
      <c r="AE104" s="36"/>
      <c r="AR104" s="200" t="s">
        <v>92</v>
      </c>
      <c r="AT104" s="200" t="s">
        <v>129</v>
      </c>
      <c r="AU104" s="200" t="s">
        <v>74</v>
      </c>
      <c r="AY104" s="15" t="s">
        <v>134</v>
      </c>
      <c r="BE104" s="201">
        <f>IF(O104="základní",K104,0)</f>
        <v>0</v>
      </c>
      <c r="BF104" s="201">
        <f>IF(O104="snížená",K104,0)</f>
        <v>0</v>
      </c>
      <c r="BG104" s="201">
        <f>IF(O104="zákl. přenesená",K104,0)</f>
        <v>0</v>
      </c>
      <c r="BH104" s="201">
        <f>IF(O104="sníž. přenesená",K104,0)</f>
        <v>0</v>
      </c>
      <c r="BI104" s="201">
        <f>IF(O104="nulová",K104,0)</f>
        <v>0</v>
      </c>
      <c r="BJ104" s="15" t="s">
        <v>78</v>
      </c>
      <c r="BK104" s="201">
        <f>ROUND(P104*H104,2)</f>
        <v>0</v>
      </c>
      <c r="BL104" s="15" t="s">
        <v>92</v>
      </c>
      <c r="BM104" s="200" t="s">
        <v>156</v>
      </c>
    </row>
    <row r="105" s="2" customFormat="1">
      <c r="A105" s="36"/>
      <c r="B105" s="37"/>
      <c r="C105" s="38"/>
      <c r="D105" s="202" t="s">
        <v>136</v>
      </c>
      <c r="E105" s="38"/>
      <c r="F105" s="203" t="s">
        <v>157</v>
      </c>
      <c r="G105" s="38"/>
      <c r="H105" s="38"/>
      <c r="I105" s="204"/>
      <c r="J105" s="204"/>
      <c r="K105" s="38"/>
      <c r="L105" s="38"/>
      <c r="M105" s="42"/>
      <c r="N105" s="205"/>
      <c r="O105" s="206"/>
      <c r="P105" s="82"/>
      <c r="Q105" s="82"/>
      <c r="R105" s="82"/>
      <c r="S105" s="82"/>
      <c r="T105" s="82"/>
      <c r="U105" s="82"/>
      <c r="V105" s="82"/>
      <c r="W105" s="82"/>
      <c r="X105" s="83"/>
      <c r="Y105" s="36"/>
      <c r="Z105" s="36"/>
      <c r="AA105" s="36"/>
      <c r="AB105" s="36"/>
      <c r="AC105" s="36"/>
      <c r="AD105" s="36"/>
      <c r="AE105" s="36"/>
      <c r="AT105" s="15" t="s">
        <v>136</v>
      </c>
      <c r="AU105" s="15" t="s">
        <v>74</v>
      </c>
    </row>
    <row r="106" s="10" customFormat="1">
      <c r="A106" s="10"/>
      <c r="B106" s="207"/>
      <c r="C106" s="208"/>
      <c r="D106" s="202" t="s">
        <v>138</v>
      </c>
      <c r="E106" s="209" t="s">
        <v>20</v>
      </c>
      <c r="F106" s="210" t="s">
        <v>158</v>
      </c>
      <c r="G106" s="208"/>
      <c r="H106" s="211">
        <v>10</v>
      </c>
      <c r="I106" s="212"/>
      <c r="J106" s="212"/>
      <c r="K106" s="208"/>
      <c r="L106" s="208"/>
      <c r="M106" s="213"/>
      <c r="N106" s="214"/>
      <c r="O106" s="215"/>
      <c r="P106" s="215"/>
      <c r="Q106" s="215"/>
      <c r="R106" s="215"/>
      <c r="S106" s="215"/>
      <c r="T106" s="215"/>
      <c r="U106" s="215"/>
      <c r="V106" s="215"/>
      <c r="W106" s="215"/>
      <c r="X106" s="216"/>
      <c r="Y106" s="10"/>
      <c r="Z106" s="10"/>
      <c r="AA106" s="10"/>
      <c r="AB106" s="10"/>
      <c r="AC106" s="10"/>
      <c r="AD106" s="10"/>
      <c r="AE106" s="10"/>
      <c r="AT106" s="217" t="s">
        <v>138</v>
      </c>
      <c r="AU106" s="217" t="s">
        <v>74</v>
      </c>
      <c r="AV106" s="10" t="s">
        <v>82</v>
      </c>
      <c r="AW106" s="10" t="s">
        <v>5</v>
      </c>
      <c r="AX106" s="10" t="s">
        <v>74</v>
      </c>
      <c r="AY106" s="217" t="s">
        <v>134</v>
      </c>
    </row>
    <row r="107" s="10" customFormat="1">
      <c r="A107" s="10"/>
      <c r="B107" s="207"/>
      <c r="C107" s="208"/>
      <c r="D107" s="202" t="s">
        <v>138</v>
      </c>
      <c r="E107" s="209" t="s">
        <v>20</v>
      </c>
      <c r="F107" s="210" t="s">
        <v>159</v>
      </c>
      <c r="G107" s="208"/>
      <c r="H107" s="211">
        <v>10</v>
      </c>
      <c r="I107" s="212"/>
      <c r="J107" s="212"/>
      <c r="K107" s="208"/>
      <c r="L107" s="208"/>
      <c r="M107" s="213"/>
      <c r="N107" s="214"/>
      <c r="O107" s="215"/>
      <c r="P107" s="215"/>
      <c r="Q107" s="215"/>
      <c r="R107" s="215"/>
      <c r="S107" s="215"/>
      <c r="T107" s="215"/>
      <c r="U107" s="215"/>
      <c r="V107" s="215"/>
      <c r="W107" s="215"/>
      <c r="X107" s="216"/>
      <c r="Y107" s="10"/>
      <c r="Z107" s="10"/>
      <c r="AA107" s="10"/>
      <c r="AB107" s="10"/>
      <c r="AC107" s="10"/>
      <c r="AD107" s="10"/>
      <c r="AE107" s="10"/>
      <c r="AT107" s="217" t="s">
        <v>138</v>
      </c>
      <c r="AU107" s="217" t="s">
        <v>74</v>
      </c>
      <c r="AV107" s="10" t="s">
        <v>82</v>
      </c>
      <c r="AW107" s="10" t="s">
        <v>5</v>
      </c>
      <c r="AX107" s="10" t="s">
        <v>74</v>
      </c>
      <c r="AY107" s="217" t="s">
        <v>134</v>
      </c>
    </row>
    <row r="108" s="10" customFormat="1">
      <c r="A108" s="10"/>
      <c r="B108" s="207"/>
      <c r="C108" s="208"/>
      <c r="D108" s="202" t="s">
        <v>138</v>
      </c>
      <c r="E108" s="209" t="s">
        <v>20</v>
      </c>
      <c r="F108" s="210" t="s">
        <v>160</v>
      </c>
      <c r="G108" s="208"/>
      <c r="H108" s="211">
        <v>17</v>
      </c>
      <c r="I108" s="212"/>
      <c r="J108" s="212"/>
      <c r="K108" s="208"/>
      <c r="L108" s="208"/>
      <c r="M108" s="213"/>
      <c r="N108" s="214"/>
      <c r="O108" s="215"/>
      <c r="P108" s="215"/>
      <c r="Q108" s="215"/>
      <c r="R108" s="215"/>
      <c r="S108" s="215"/>
      <c r="T108" s="215"/>
      <c r="U108" s="215"/>
      <c r="V108" s="215"/>
      <c r="W108" s="215"/>
      <c r="X108" s="216"/>
      <c r="Y108" s="10"/>
      <c r="Z108" s="10"/>
      <c r="AA108" s="10"/>
      <c r="AB108" s="10"/>
      <c r="AC108" s="10"/>
      <c r="AD108" s="10"/>
      <c r="AE108" s="10"/>
      <c r="AT108" s="217" t="s">
        <v>138</v>
      </c>
      <c r="AU108" s="217" t="s">
        <v>74</v>
      </c>
      <c r="AV108" s="10" t="s">
        <v>82</v>
      </c>
      <c r="AW108" s="10" t="s">
        <v>5</v>
      </c>
      <c r="AX108" s="10" t="s">
        <v>74</v>
      </c>
      <c r="AY108" s="217" t="s">
        <v>134</v>
      </c>
    </row>
    <row r="109" s="10" customFormat="1">
      <c r="A109" s="10"/>
      <c r="B109" s="207"/>
      <c r="C109" s="208"/>
      <c r="D109" s="202" t="s">
        <v>138</v>
      </c>
      <c r="E109" s="209" t="s">
        <v>20</v>
      </c>
      <c r="F109" s="210" t="s">
        <v>161</v>
      </c>
      <c r="G109" s="208"/>
      <c r="H109" s="211">
        <v>9</v>
      </c>
      <c r="I109" s="212"/>
      <c r="J109" s="212"/>
      <c r="K109" s="208"/>
      <c r="L109" s="208"/>
      <c r="M109" s="213"/>
      <c r="N109" s="214"/>
      <c r="O109" s="215"/>
      <c r="P109" s="215"/>
      <c r="Q109" s="215"/>
      <c r="R109" s="215"/>
      <c r="S109" s="215"/>
      <c r="T109" s="215"/>
      <c r="U109" s="215"/>
      <c r="V109" s="215"/>
      <c r="W109" s="215"/>
      <c r="X109" s="216"/>
      <c r="Y109" s="10"/>
      <c r="Z109" s="10"/>
      <c r="AA109" s="10"/>
      <c r="AB109" s="10"/>
      <c r="AC109" s="10"/>
      <c r="AD109" s="10"/>
      <c r="AE109" s="10"/>
      <c r="AT109" s="217" t="s">
        <v>138</v>
      </c>
      <c r="AU109" s="217" t="s">
        <v>74</v>
      </c>
      <c r="AV109" s="10" t="s">
        <v>82</v>
      </c>
      <c r="AW109" s="10" t="s">
        <v>5</v>
      </c>
      <c r="AX109" s="10" t="s">
        <v>74</v>
      </c>
      <c r="AY109" s="217" t="s">
        <v>134</v>
      </c>
    </row>
    <row r="110" s="11" customFormat="1">
      <c r="A110" s="11"/>
      <c r="B110" s="218"/>
      <c r="C110" s="219"/>
      <c r="D110" s="202" t="s">
        <v>138</v>
      </c>
      <c r="E110" s="220" t="s">
        <v>20</v>
      </c>
      <c r="F110" s="221" t="s">
        <v>145</v>
      </c>
      <c r="G110" s="219"/>
      <c r="H110" s="222">
        <v>46</v>
      </c>
      <c r="I110" s="223"/>
      <c r="J110" s="223"/>
      <c r="K110" s="219"/>
      <c r="L110" s="219"/>
      <c r="M110" s="224"/>
      <c r="N110" s="225"/>
      <c r="O110" s="226"/>
      <c r="P110" s="226"/>
      <c r="Q110" s="226"/>
      <c r="R110" s="226"/>
      <c r="S110" s="226"/>
      <c r="T110" s="226"/>
      <c r="U110" s="226"/>
      <c r="V110" s="226"/>
      <c r="W110" s="226"/>
      <c r="X110" s="227"/>
      <c r="Y110" s="11"/>
      <c r="Z110" s="11"/>
      <c r="AA110" s="11"/>
      <c r="AB110" s="11"/>
      <c r="AC110" s="11"/>
      <c r="AD110" s="11"/>
      <c r="AE110" s="11"/>
      <c r="AT110" s="228" t="s">
        <v>138</v>
      </c>
      <c r="AU110" s="228" t="s">
        <v>74</v>
      </c>
      <c r="AV110" s="11" t="s">
        <v>92</v>
      </c>
      <c r="AW110" s="11" t="s">
        <v>5</v>
      </c>
      <c r="AX110" s="11" t="s">
        <v>78</v>
      </c>
      <c r="AY110" s="228" t="s">
        <v>134</v>
      </c>
    </row>
    <row r="111" s="2" customFormat="1" ht="24.15" customHeight="1">
      <c r="A111" s="36"/>
      <c r="B111" s="37"/>
      <c r="C111" s="187" t="s">
        <v>92</v>
      </c>
      <c r="D111" s="188" t="s">
        <v>129</v>
      </c>
      <c r="E111" s="189" t="s">
        <v>162</v>
      </c>
      <c r="F111" s="190" t="s">
        <v>163</v>
      </c>
      <c r="G111" s="191" t="s">
        <v>132</v>
      </c>
      <c r="H111" s="192">
        <v>102</v>
      </c>
      <c r="I111" s="193"/>
      <c r="J111" s="193"/>
      <c r="K111" s="194">
        <f>ROUND(P111*H111,2)</f>
        <v>0</v>
      </c>
      <c r="L111" s="190" t="s">
        <v>133</v>
      </c>
      <c r="M111" s="42"/>
      <c r="N111" s="195" t="s">
        <v>20</v>
      </c>
      <c r="O111" s="196" t="s">
        <v>43</v>
      </c>
      <c r="P111" s="197">
        <f>I111+J111</f>
        <v>0</v>
      </c>
      <c r="Q111" s="197">
        <f>ROUND(I111*H111,2)</f>
        <v>0</v>
      </c>
      <c r="R111" s="197">
        <f>ROUND(J111*H111,2)</f>
        <v>0</v>
      </c>
      <c r="S111" s="82"/>
      <c r="T111" s="198">
        <f>S111*H111</f>
        <v>0</v>
      </c>
      <c r="U111" s="198">
        <v>0</v>
      </c>
      <c r="V111" s="198">
        <f>U111*H111</f>
        <v>0</v>
      </c>
      <c r="W111" s="198">
        <v>0</v>
      </c>
      <c r="X111" s="199">
        <f>W111*H111</f>
        <v>0</v>
      </c>
      <c r="Y111" s="36"/>
      <c r="Z111" s="36"/>
      <c r="AA111" s="36"/>
      <c r="AB111" s="36"/>
      <c r="AC111" s="36"/>
      <c r="AD111" s="36"/>
      <c r="AE111" s="36"/>
      <c r="AR111" s="200" t="s">
        <v>92</v>
      </c>
      <c r="AT111" s="200" t="s">
        <v>129</v>
      </c>
      <c r="AU111" s="200" t="s">
        <v>74</v>
      </c>
      <c r="AY111" s="15" t="s">
        <v>134</v>
      </c>
      <c r="BE111" s="201">
        <f>IF(O111="základní",K111,0)</f>
        <v>0</v>
      </c>
      <c r="BF111" s="201">
        <f>IF(O111="snížená",K111,0)</f>
        <v>0</v>
      </c>
      <c r="BG111" s="201">
        <f>IF(O111="zákl. přenesená",K111,0)</f>
        <v>0</v>
      </c>
      <c r="BH111" s="201">
        <f>IF(O111="sníž. přenesená",K111,0)</f>
        <v>0</v>
      </c>
      <c r="BI111" s="201">
        <f>IF(O111="nulová",K111,0)</f>
        <v>0</v>
      </c>
      <c r="BJ111" s="15" t="s">
        <v>78</v>
      </c>
      <c r="BK111" s="201">
        <f>ROUND(P111*H111,2)</f>
        <v>0</v>
      </c>
      <c r="BL111" s="15" t="s">
        <v>92</v>
      </c>
      <c r="BM111" s="200" t="s">
        <v>164</v>
      </c>
    </row>
    <row r="112" s="2" customFormat="1">
      <c r="A112" s="36"/>
      <c r="B112" s="37"/>
      <c r="C112" s="38"/>
      <c r="D112" s="202" t="s">
        <v>136</v>
      </c>
      <c r="E112" s="38"/>
      <c r="F112" s="203" t="s">
        <v>165</v>
      </c>
      <c r="G112" s="38"/>
      <c r="H112" s="38"/>
      <c r="I112" s="204"/>
      <c r="J112" s="204"/>
      <c r="K112" s="38"/>
      <c r="L112" s="38"/>
      <c r="M112" s="42"/>
      <c r="N112" s="205"/>
      <c r="O112" s="206"/>
      <c r="P112" s="82"/>
      <c r="Q112" s="82"/>
      <c r="R112" s="82"/>
      <c r="S112" s="82"/>
      <c r="T112" s="82"/>
      <c r="U112" s="82"/>
      <c r="V112" s="82"/>
      <c r="W112" s="82"/>
      <c r="X112" s="83"/>
      <c r="Y112" s="36"/>
      <c r="Z112" s="36"/>
      <c r="AA112" s="36"/>
      <c r="AB112" s="36"/>
      <c r="AC112" s="36"/>
      <c r="AD112" s="36"/>
      <c r="AE112" s="36"/>
      <c r="AT112" s="15" t="s">
        <v>136</v>
      </c>
      <c r="AU112" s="15" t="s">
        <v>74</v>
      </c>
    </row>
    <row r="113" s="10" customFormat="1">
      <c r="A113" s="10"/>
      <c r="B113" s="207"/>
      <c r="C113" s="208"/>
      <c r="D113" s="202" t="s">
        <v>138</v>
      </c>
      <c r="E113" s="209" t="s">
        <v>20</v>
      </c>
      <c r="F113" s="210" t="s">
        <v>166</v>
      </c>
      <c r="G113" s="208"/>
      <c r="H113" s="211">
        <v>16</v>
      </c>
      <c r="I113" s="212"/>
      <c r="J113" s="212"/>
      <c r="K113" s="208"/>
      <c r="L113" s="208"/>
      <c r="M113" s="213"/>
      <c r="N113" s="214"/>
      <c r="O113" s="215"/>
      <c r="P113" s="215"/>
      <c r="Q113" s="215"/>
      <c r="R113" s="215"/>
      <c r="S113" s="215"/>
      <c r="T113" s="215"/>
      <c r="U113" s="215"/>
      <c r="V113" s="215"/>
      <c r="W113" s="215"/>
      <c r="X113" s="216"/>
      <c r="Y113" s="10"/>
      <c r="Z113" s="10"/>
      <c r="AA113" s="10"/>
      <c r="AB113" s="10"/>
      <c r="AC113" s="10"/>
      <c r="AD113" s="10"/>
      <c r="AE113" s="10"/>
      <c r="AT113" s="217" t="s">
        <v>138</v>
      </c>
      <c r="AU113" s="217" t="s">
        <v>74</v>
      </c>
      <c r="AV113" s="10" t="s">
        <v>82</v>
      </c>
      <c r="AW113" s="10" t="s">
        <v>5</v>
      </c>
      <c r="AX113" s="10" t="s">
        <v>74</v>
      </c>
      <c r="AY113" s="217" t="s">
        <v>134</v>
      </c>
    </row>
    <row r="114" s="10" customFormat="1">
      <c r="A114" s="10"/>
      <c r="B114" s="207"/>
      <c r="C114" s="208"/>
      <c r="D114" s="202" t="s">
        <v>138</v>
      </c>
      <c r="E114" s="209" t="s">
        <v>20</v>
      </c>
      <c r="F114" s="210" t="s">
        <v>140</v>
      </c>
      <c r="G114" s="208"/>
      <c r="H114" s="211">
        <v>4</v>
      </c>
      <c r="I114" s="212"/>
      <c r="J114" s="212"/>
      <c r="K114" s="208"/>
      <c r="L114" s="208"/>
      <c r="M114" s="213"/>
      <c r="N114" s="214"/>
      <c r="O114" s="215"/>
      <c r="P114" s="215"/>
      <c r="Q114" s="215"/>
      <c r="R114" s="215"/>
      <c r="S114" s="215"/>
      <c r="T114" s="215"/>
      <c r="U114" s="215"/>
      <c r="V114" s="215"/>
      <c r="W114" s="215"/>
      <c r="X114" s="216"/>
      <c r="Y114" s="10"/>
      <c r="Z114" s="10"/>
      <c r="AA114" s="10"/>
      <c r="AB114" s="10"/>
      <c r="AC114" s="10"/>
      <c r="AD114" s="10"/>
      <c r="AE114" s="10"/>
      <c r="AT114" s="217" t="s">
        <v>138</v>
      </c>
      <c r="AU114" s="217" t="s">
        <v>74</v>
      </c>
      <c r="AV114" s="10" t="s">
        <v>82</v>
      </c>
      <c r="AW114" s="10" t="s">
        <v>5</v>
      </c>
      <c r="AX114" s="10" t="s">
        <v>74</v>
      </c>
      <c r="AY114" s="217" t="s">
        <v>134</v>
      </c>
    </row>
    <row r="115" s="10" customFormat="1">
      <c r="A115" s="10"/>
      <c r="B115" s="207"/>
      <c r="C115" s="208"/>
      <c r="D115" s="202" t="s">
        <v>138</v>
      </c>
      <c r="E115" s="209" t="s">
        <v>20</v>
      </c>
      <c r="F115" s="210" t="s">
        <v>167</v>
      </c>
      <c r="G115" s="208"/>
      <c r="H115" s="211">
        <v>36</v>
      </c>
      <c r="I115" s="212"/>
      <c r="J115" s="212"/>
      <c r="K115" s="208"/>
      <c r="L115" s="208"/>
      <c r="M115" s="213"/>
      <c r="N115" s="214"/>
      <c r="O115" s="215"/>
      <c r="P115" s="215"/>
      <c r="Q115" s="215"/>
      <c r="R115" s="215"/>
      <c r="S115" s="215"/>
      <c r="T115" s="215"/>
      <c r="U115" s="215"/>
      <c r="V115" s="215"/>
      <c r="W115" s="215"/>
      <c r="X115" s="216"/>
      <c r="Y115" s="10"/>
      <c r="Z115" s="10"/>
      <c r="AA115" s="10"/>
      <c r="AB115" s="10"/>
      <c r="AC115" s="10"/>
      <c r="AD115" s="10"/>
      <c r="AE115" s="10"/>
      <c r="AT115" s="217" t="s">
        <v>138</v>
      </c>
      <c r="AU115" s="217" t="s">
        <v>74</v>
      </c>
      <c r="AV115" s="10" t="s">
        <v>82</v>
      </c>
      <c r="AW115" s="10" t="s">
        <v>5</v>
      </c>
      <c r="AX115" s="10" t="s">
        <v>74</v>
      </c>
      <c r="AY115" s="217" t="s">
        <v>134</v>
      </c>
    </row>
    <row r="116" s="10" customFormat="1">
      <c r="A116" s="10"/>
      <c r="B116" s="207"/>
      <c r="C116" s="208"/>
      <c r="D116" s="202" t="s">
        <v>138</v>
      </c>
      <c r="E116" s="209" t="s">
        <v>20</v>
      </c>
      <c r="F116" s="210" t="s">
        <v>168</v>
      </c>
      <c r="G116" s="208"/>
      <c r="H116" s="211">
        <v>23</v>
      </c>
      <c r="I116" s="212"/>
      <c r="J116" s="212"/>
      <c r="K116" s="208"/>
      <c r="L116" s="208"/>
      <c r="M116" s="213"/>
      <c r="N116" s="214"/>
      <c r="O116" s="215"/>
      <c r="P116" s="215"/>
      <c r="Q116" s="215"/>
      <c r="R116" s="215"/>
      <c r="S116" s="215"/>
      <c r="T116" s="215"/>
      <c r="U116" s="215"/>
      <c r="V116" s="215"/>
      <c r="W116" s="215"/>
      <c r="X116" s="216"/>
      <c r="Y116" s="10"/>
      <c r="Z116" s="10"/>
      <c r="AA116" s="10"/>
      <c r="AB116" s="10"/>
      <c r="AC116" s="10"/>
      <c r="AD116" s="10"/>
      <c r="AE116" s="10"/>
      <c r="AT116" s="217" t="s">
        <v>138</v>
      </c>
      <c r="AU116" s="217" t="s">
        <v>74</v>
      </c>
      <c r="AV116" s="10" t="s">
        <v>82</v>
      </c>
      <c r="AW116" s="10" t="s">
        <v>5</v>
      </c>
      <c r="AX116" s="10" t="s">
        <v>74</v>
      </c>
      <c r="AY116" s="217" t="s">
        <v>134</v>
      </c>
    </row>
    <row r="117" s="10" customFormat="1">
      <c r="A117" s="10"/>
      <c r="B117" s="207"/>
      <c r="C117" s="208"/>
      <c r="D117" s="202" t="s">
        <v>138</v>
      </c>
      <c r="E117" s="209" t="s">
        <v>20</v>
      </c>
      <c r="F117" s="210" t="s">
        <v>169</v>
      </c>
      <c r="G117" s="208"/>
      <c r="H117" s="211">
        <v>19</v>
      </c>
      <c r="I117" s="212"/>
      <c r="J117" s="212"/>
      <c r="K117" s="208"/>
      <c r="L117" s="208"/>
      <c r="M117" s="213"/>
      <c r="N117" s="214"/>
      <c r="O117" s="215"/>
      <c r="P117" s="215"/>
      <c r="Q117" s="215"/>
      <c r="R117" s="215"/>
      <c r="S117" s="215"/>
      <c r="T117" s="215"/>
      <c r="U117" s="215"/>
      <c r="V117" s="215"/>
      <c r="W117" s="215"/>
      <c r="X117" s="216"/>
      <c r="Y117" s="10"/>
      <c r="Z117" s="10"/>
      <c r="AA117" s="10"/>
      <c r="AB117" s="10"/>
      <c r="AC117" s="10"/>
      <c r="AD117" s="10"/>
      <c r="AE117" s="10"/>
      <c r="AT117" s="217" t="s">
        <v>138</v>
      </c>
      <c r="AU117" s="217" t="s">
        <v>74</v>
      </c>
      <c r="AV117" s="10" t="s">
        <v>82</v>
      </c>
      <c r="AW117" s="10" t="s">
        <v>5</v>
      </c>
      <c r="AX117" s="10" t="s">
        <v>74</v>
      </c>
      <c r="AY117" s="217" t="s">
        <v>134</v>
      </c>
    </row>
    <row r="118" s="10" customFormat="1">
      <c r="A118" s="10"/>
      <c r="B118" s="207"/>
      <c r="C118" s="208"/>
      <c r="D118" s="202" t="s">
        <v>138</v>
      </c>
      <c r="E118" s="209" t="s">
        <v>20</v>
      </c>
      <c r="F118" s="210" t="s">
        <v>170</v>
      </c>
      <c r="G118" s="208"/>
      <c r="H118" s="211">
        <v>4</v>
      </c>
      <c r="I118" s="212"/>
      <c r="J118" s="212"/>
      <c r="K118" s="208"/>
      <c r="L118" s="208"/>
      <c r="M118" s="213"/>
      <c r="N118" s="214"/>
      <c r="O118" s="215"/>
      <c r="P118" s="215"/>
      <c r="Q118" s="215"/>
      <c r="R118" s="215"/>
      <c r="S118" s="215"/>
      <c r="T118" s="215"/>
      <c r="U118" s="215"/>
      <c r="V118" s="215"/>
      <c r="W118" s="215"/>
      <c r="X118" s="216"/>
      <c r="Y118" s="10"/>
      <c r="Z118" s="10"/>
      <c r="AA118" s="10"/>
      <c r="AB118" s="10"/>
      <c r="AC118" s="10"/>
      <c r="AD118" s="10"/>
      <c r="AE118" s="10"/>
      <c r="AT118" s="217" t="s">
        <v>138</v>
      </c>
      <c r="AU118" s="217" t="s">
        <v>74</v>
      </c>
      <c r="AV118" s="10" t="s">
        <v>82</v>
      </c>
      <c r="AW118" s="10" t="s">
        <v>5</v>
      </c>
      <c r="AX118" s="10" t="s">
        <v>74</v>
      </c>
      <c r="AY118" s="217" t="s">
        <v>134</v>
      </c>
    </row>
    <row r="119" s="11" customFormat="1">
      <c r="A119" s="11"/>
      <c r="B119" s="218"/>
      <c r="C119" s="219"/>
      <c r="D119" s="202" t="s">
        <v>138</v>
      </c>
      <c r="E119" s="220" t="s">
        <v>20</v>
      </c>
      <c r="F119" s="221" t="s">
        <v>145</v>
      </c>
      <c r="G119" s="219"/>
      <c r="H119" s="222">
        <v>102</v>
      </c>
      <c r="I119" s="223"/>
      <c r="J119" s="223"/>
      <c r="K119" s="219"/>
      <c r="L119" s="219"/>
      <c r="M119" s="224"/>
      <c r="N119" s="225"/>
      <c r="O119" s="226"/>
      <c r="P119" s="226"/>
      <c r="Q119" s="226"/>
      <c r="R119" s="226"/>
      <c r="S119" s="226"/>
      <c r="T119" s="226"/>
      <c r="U119" s="226"/>
      <c r="V119" s="226"/>
      <c r="W119" s="226"/>
      <c r="X119" s="227"/>
      <c r="Y119" s="11"/>
      <c r="Z119" s="11"/>
      <c r="AA119" s="11"/>
      <c r="AB119" s="11"/>
      <c r="AC119" s="11"/>
      <c r="AD119" s="11"/>
      <c r="AE119" s="11"/>
      <c r="AT119" s="228" t="s">
        <v>138</v>
      </c>
      <c r="AU119" s="228" t="s">
        <v>74</v>
      </c>
      <c r="AV119" s="11" t="s">
        <v>92</v>
      </c>
      <c r="AW119" s="11" t="s">
        <v>5</v>
      </c>
      <c r="AX119" s="11" t="s">
        <v>78</v>
      </c>
      <c r="AY119" s="228" t="s">
        <v>134</v>
      </c>
    </row>
    <row r="120" s="2" customFormat="1" ht="24.15" customHeight="1">
      <c r="A120" s="36"/>
      <c r="B120" s="37"/>
      <c r="C120" s="187" t="s">
        <v>171</v>
      </c>
      <c r="D120" s="229" t="s">
        <v>129</v>
      </c>
      <c r="E120" s="189" t="s">
        <v>172</v>
      </c>
      <c r="F120" s="190" t="s">
        <v>173</v>
      </c>
      <c r="G120" s="191" t="s">
        <v>132</v>
      </c>
      <c r="H120" s="192">
        <v>80</v>
      </c>
      <c r="I120" s="193"/>
      <c r="J120" s="193"/>
      <c r="K120" s="194">
        <f>ROUND(P120*H120,2)</f>
        <v>0</v>
      </c>
      <c r="L120" s="190" t="s">
        <v>133</v>
      </c>
      <c r="M120" s="42"/>
      <c r="N120" s="195" t="s">
        <v>20</v>
      </c>
      <c r="O120" s="196" t="s">
        <v>43</v>
      </c>
      <c r="P120" s="197">
        <f>I120+J120</f>
        <v>0</v>
      </c>
      <c r="Q120" s="197">
        <f>ROUND(I120*H120,2)</f>
        <v>0</v>
      </c>
      <c r="R120" s="197">
        <f>ROUND(J120*H120,2)</f>
        <v>0</v>
      </c>
      <c r="S120" s="82"/>
      <c r="T120" s="198">
        <f>S120*H120</f>
        <v>0</v>
      </c>
      <c r="U120" s="198">
        <v>0</v>
      </c>
      <c r="V120" s="198">
        <f>U120*H120</f>
        <v>0</v>
      </c>
      <c r="W120" s="198">
        <v>0</v>
      </c>
      <c r="X120" s="199">
        <f>W120*H120</f>
        <v>0</v>
      </c>
      <c r="Y120" s="36"/>
      <c r="Z120" s="36"/>
      <c r="AA120" s="36"/>
      <c r="AB120" s="36"/>
      <c r="AC120" s="36"/>
      <c r="AD120" s="36"/>
      <c r="AE120" s="36"/>
      <c r="AR120" s="200" t="s">
        <v>92</v>
      </c>
      <c r="AT120" s="200" t="s">
        <v>129</v>
      </c>
      <c r="AU120" s="200" t="s">
        <v>74</v>
      </c>
      <c r="AY120" s="15" t="s">
        <v>134</v>
      </c>
      <c r="BE120" s="201">
        <f>IF(O120="základní",K120,0)</f>
        <v>0</v>
      </c>
      <c r="BF120" s="201">
        <f>IF(O120="snížená",K120,0)</f>
        <v>0</v>
      </c>
      <c r="BG120" s="201">
        <f>IF(O120="zákl. přenesená",K120,0)</f>
        <v>0</v>
      </c>
      <c r="BH120" s="201">
        <f>IF(O120="sníž. přenesená",K120,0)</f>
        <v>0</v>
      </c>
      <c r="BI120" s="201">
        <f>IF(O120="nulová",K120,0)</f>
        <v>0</v>
      </c>
      <c r="BJ120" s="15" t="s">
        <v>78</v>
      </c>
      <c r="BK120" s="201">
        <f>ROUND(P120*H120,2)</f>
        <v>0</v>
      </c>
      <c r="BL120" s="15" t="s">
        <v>92</v>
      </c>
      <c r="BM120" s="200" t="s">
        <v>174</v>
      </c>
    </row>
    <row r="121" s="2" customFormat="1">
      <c r="A121" s="36"/>
      <c r="B121" s="37"/>
      <c r="C121" s="38"/>
      <c r="D121" s="202" t="s">
        <v>136</v>
      </c>
      <c r="E121" s="38"/>
      <c r="F121" s="203" t="s">
        <v>175</v>
      </c>
      <c r="G121" s="38"/>
      <c r="H121" s="38"/>
      <c r="I121" s="204"/>
      <c r="J121" s="204"/>
      <c r="K121" s="38"/>
      <c r="L121" s="38"/>
      <c r="M121" s="42"/>
      <c r="N121" s="205"/>
      <c r="O121" s="206"/>
      <c r="P121" s="82"/>
      <c r="Q121" s="82"/>
      <c r="R121" s="82"/>
      <c r="S121" s="82"/>
      <c r="T121" s="82"/>
      <c r="U121" s="82"/>
      <c r="V121" s="82"/>
      <c r="W121" s="82"/>
      <c r="X121" s="83"/>
      <c r="Y121" s="36"/>
      <c r="Z121" s="36"/>
      <c r="AA121" s="36"/>
      <c r="AB121" s="36"/>
      <c r="AC121" s="36"/>
      <c r="AD121" s="36"/>
      <c r="AE121" s="36"/>
      <c r="AT121" s="15" t="s">
        <v>136</v>
      </c>
      <c r="AU121" s="15" t="s">
        <v>74</v>
      </c>
    </row>
    <row r="122" s="10" customFormat="1">
      <c r="A122" s="10"/>
      <c r="B122" s="207"/>
      <c r="C122" s="208"/>
      <c r="D122" s="202" t="s">
        <v>138</v>
      </c>
      <c r="E122" s="209" t="s">
        <v>20</v>
      </c>
      <c r="F122" s="210" t="s">
        <v>176</v>
      </c>
      <c r="G122" s="208"/>
      <c r="H122" s="211">
        <v>80</v>
      </c>
      <c r="I122" s="212"/>
      <c r="J122" s="212"/>
      <c r="K122" s="208"/>
      <c r="L122" s="208"/>
      <c r="M122" s="213"/>
      <c r="N122" s="214"/>
      <c r="O122" s="215"/>
      <c r="P122" s="215"/>
      <c r="Q122" s="215"/>
      <c r="R122" s="215"/>
      <c r="S122" s="215"/>
      <c r="T122" s="215"/>
      <c r="U122" s="215"/>
      <c r="V122" s="215"/>
      <c r="W122" s="215"/>
      <c r="X122" s="216"/>
      <c r="Y122" s="10"/>
      <c r="Z122" s="10"/>
      <c r="AA122" s="10"/>
      <c r="AB122" s="10"/>
      <c r="AC122" s="10"/>
      <c r="AD122" s="10"/>
      <c r="AE122" s="10"/>
      <c r="AT122" s="217" t="s">
        <v>138</v>
      </c>
      <c r="AU122" s="217" t="s">
        <v>74</v>
      </c>
      <c r="AV122" s="10" t="s">
        <v>82</v>
      </c>
      <c r="AW122" s="10" t="s">
        <v>5</v>
      </c>
      <c r="AX122" s="10" t="s">
        <v>78</v>
      </c>
      <c r="AY122" s="217" t="s">
        <v>134</v>
      </c>
    </row>
    <row r="123" s="2" customFormat="1" ht="24.15" customHeight="1">
      <c r="A123" s="36"/>
      <c r="B123" s="37"/>
      <c r="C123" s="187" t="s">
        <v>177</v>
      </c>
      <c r="D123" s="188" t="s">
        <v>129</v>
      </c>
      <c r="E123" s="189" t="s">
        <v>178</v>
      </c>
      <c r="F123" s="190" t="s">
        <v>179</v>
      </c>
      <c r="G123" s="191" t="s">
        <v>132</v>
      </c>
      <c r="H123" s="192">
        <v>50</v>
      </c>
      <c r="I123" s="193"/>
      <c r="J123" s="193"/>
      <c r="K123" s="194">
        <f>ROUND(P123*H123,2)</f>
        <v>0</v>
      </c>
      <c r="L123" s="190" t="s">
        <v>133</v>
      </c>
      <c r="M123" s="42"/>
      <c r="N123" s="195" t="s">
        <v>20</v>
      </c>
      <c r="O123" s="196" t="s">
        <v>43</v>
      </c>
      <c r="P123" s="197">
        <f>I123+J123</f>
        <v>0</v>
      </c>
      <c r="Q123" s="197">
        <f>ROUND(I123*H123,2)</f>
        <v>0</v>
      </c>
      <c r="R123" s="197">
        <f>ROUND(J123*H123,2)</f>
        <v>0</v>
      </c>
      <c r="S123" s="82"/>
      <c r="T123" s="198">
        <f>S123*H123</f>
        <v>0</v>
      </c>
      <c r="U123" s="198">
        <v>0</v>
      </c>
      <c r="V123" s="198">
        <f>U123*H123</f>
        <v>0</v>
      </c>
      <c r="W123" s="198">
        <v>0</v>
      </c>
      <c r="X123" s="199">
        <f>W123*H123</f>
        <v>0</v>
      </c>
      <c r="Y123" s="36"/>
      <c r="Z123" s="36"/>
      <c r="AA123" s="36"/>
      <c r="AB123" s="36"/>
      <c r="AC123" s="36"/>
      <c r="AD123" s="36"/>
      <c r="AE123" s="36"/>
      <c r="AR123" s="200" t="s">
        <v>92</v>
      </c>
      <c r="AT123" s="200" t="s">
        <v>129</v>
      </c>
      <c r="AU123" s="200" t="s">
        <v>74</v>
      </c>
      <c r="AY123" s="15" t="s">
        <v>134</v>
      </c>
      <c r="BE123" s="201">
        <f>IF(O123="základní",K123,0)</f>
        <v>0</v>
      </c>
      <c r="BF123" s="201">
        <f>IF(O123="snížená",K123,0)</f>
        <v>0</v>
      </c>
      <c r="BG123" s="201">
        <f>IF(O123="zákl. přenesená",K123,0)</f>
        <v>0</v>
      </c>
      <c r="BH123" s="201">
        <f>IF(O123="sníž. přenesená",K123,0)</f>
        <v>0</v>
      </c>
      <c r="BI123" s="201">
        <f>IF(O123="nulová",K123,0)</f>
        <v>0</v>
      </c>
      <c r="BJ123" s="15" t="s">
        <v>78</v>
      </c>
      <c r="BK123" s="201">
        <f>ROUND(P123*H123,2)</f>
        <v>0</v>
      </c>
      <c r="BL123" s="15" t="s">
        <v>92</v>
      </c>
      <c r="BM123" s="200" t="s">
        <v>180</v>
      </c>
    </row>
    <row r="124" s="2" customFormat="1">
      <c r="A124" s="36"/>
      <c r="B124" s="37"/>
      <c r="C124" s="38"/>
      <c r="D124" s="202" t="s">
        <v>136</v>
      </c>
      <c r="E124" s="38"/>
      <c r="F124" s="203" t="s">
        <v>181</v>
      </c>
      <c r="G124" s="38"/>
      <c r="H124" s="38"/>
      <c r="I124" s="204"/>
      <c r="J124" s="204"/>
      <c r="K124" s="38"/>
      <c r="L124" s="38"/>
      <c r="M124" s="42"/>
      <c r="N124" s="205"/>
      <c r="O124" s="206"/>
      <c r="P124" s="82"/>
      <c r="Q124" s="82"/>
      <c r="R124" s="82"/>
      <c r="S124" s="82"/>
      <c r="T124" s="82"/>
      <c r="U124" s="82"/>
      <c r="V124" s="82"/>
      <c r="W124" s="82"/>
      <c r="X124" s="83"/>
      <c r="Y124" s="36"/>
      <c r="Z124" s="36"/>
      <c r="AA124" s="36"/>
      <c r="AB124" s="36"/>
      <c r="AC124" s="36"/>
      <c r="AD124" s="36"/>
      <c r="AE124" s="36"/>
      <c r="AT124" s="15" t="s">
        <v>136</v>
      </c>
      <c r="AU124" s="15" t="s">
        <v>74</v>
      </c>
    </row>
    <row r="125" s="10" customFormat="1">
      <c r="A125" s="10"/>
      <c r="B125" s="207"/>
      <c r="C125" s="208"/>
      <c r="D125" s="202" t="s">
        <v>138</v>
      </c>
      <c r="E125" s="209" t="s">
        <v>20</v>
      </c>
      <c r="F125" s="210" t="s">
        <v>182</v>
      </c>
      <c r="G125" s="208"/>
      <c r="H125" s="211">
        <v>38</v>
      </c>
      <c r="I125" s="212"/>
      <c r="J125" s="212"/>
      <c r="K125" s="208"/>
      <c r="L125" s="208"/>
      <c r="M125" s="213"/>
      <c r="N125" s="214"/>
      <c r="O125" s="215"/>
      <c r="P125" s="215"/>
      <c r="Q125" s="215"/>
      <c r="R125" s="215"/>
      <c r="S125" s="215"/>
      <c r="T125" s="215"/>
      <c r="U125" s="215"/>
      <c r="V125" s="215"/>
      <c r="W125" s="215"/>
      <c r="X125" s="216"/>
      <c r="Y125" s="10"/>
      <c r="Z125" s="10"/>
      <c r="AA125" s="10"/>
      <c r="AB125" s="10"/>
      <c r="AC125" s="10"/>
      <c r="AD125" s="10"/>
      <c r="AE125" s="10"/>
      <c r="AT125" s="217" t="s">
        <v>138</v>
      </c>
      <c r="AU125" s="217" t="s">
        <v>74</v>
      </c>
      <c r="AV125" s="10" t="s">
        <v>82</v>
      </c>
      <c r="AW125" s="10" t="s">
        <v>5</v>
      </c>
      <c r="AX125" s="10" t="s">
        <v>74</v>
      </c>
      <c r="AY125" s="217" t="s">
        <v>134</v>
      </c>
    </row>
    <row r="126" s="10" customFormat="1">
      <c r="A126" s="10"/>
      <c r="B126" s="207"/>
      <c r="C126" s="208"/>
      <c r="D126" s="202" t="s">
        <v>138</v>
      </c>
      <c r="E126" s="209" t="s">
        <v>20</v>
      </c>
      <c r="F126" s="210" t="s">
        <v>183</v>
      </c>
      <c r="G126" s="208"/>
      <c r="H126" s="211">
        <v>12</v>
      </c>
      <c r="I126" s="212"/>
      <c r="J126" s="212"/>
      <c r="K126" s="208"/>
      <c r="L126" s="208"/>
      <c r="M126" s="213"/>
      <c r="N126" s="214"/>
      <c r="O126" s="215"/>
      <c r="P126" s="215"/>
      <c r="Q126" s="215"/>
      <c r="R126" s="215"/>
      <c r="S126" s="215"/>
      <c r="T126" s="215"/>
      <c r="U126" s="215"/>
      <c r="V126" s="215"/>
      <c r="W126" s="215"/>
      <c r="X126" s="216"/>
      <c r="Y126" s="10"/>
      <c r="Z126" s="10"/>
      <c r="AA126" s="10"/>
      <c r="AB126" s="10"/>
      <c r="AC126" s="10"/>
      <c r="AD126" s="10"/>
      <c r="AE126" s="10"/>
      <c r="AT126" s="217" t="s">
        <v>138</v>
      </c>
      <c r="AU126" s="217" t="s">
        <v>74</v>
      </c>
      <c r="AV126" s="10" t="s">
        <v>82</v>
      </c>
      <c r="AW126" s="10" t="s">
        <v>5</v>
      </c>
      <c r="AX126" s="10" t="s">
        <v>74</v>
      </c>
      <c r="AY126" s="217" t="s">
        <v>134</v>
      </c>
    </row>
    <row r="127" s="11" customFormat="1">
      <c r="A127" s="11"/>
      <c r="B127" s="218"/>
      <c r="C127" s="219"/>
      <c r="D127" s="202" t="s">
        <v>138</v>
      </c>
      <c r="E127" s="220" t="s">
        <v>20</v>
      </c>
      <c r="F127" s="221" t="s">
        <v>145</v>
      </c>
      <c r="G127" s="219"/>
      <c r="H127" s="222">
        <v>50</v>
      </c>
      <c r="I127" s="223"/>
      <c r="J127" s="223"/>
      <c r="K127" s="219"/>
      <c r="L127" s="219"/>
      <c r="M127" s="224"/>
      <c r="N127" s="225"/>
      <c r="O127" s="226"/>
      <c r="P127" s="226"/>
      <c r="Q127" s="226"/>
      <c r="R127" s="226"/>
      <c r="S127" s="226"/>
      <c r="T127" s="226"/>
      <c r="U127" s="226"/>
      <c r="V127" s="226"/>
      <c r="W127" s="226"/>
      <c r="X127" s="227"/>
      <c r="Y127" s="11"/>
      <c r="Z127" s="11"/>
      <c r="AA127" s="11"/>
      <c r="AB127" s="11"/>
      <c r="AC127" s="11"/>
      <c r="AD127" s="11"/>
      <c r="AE127" s="11"/>
      <c r="AT127" s="228" t="s">
        <v>138</v>
      </c>
      <c r="AU127" s="228" t="s">
        <v>74</v>
      </c>
      <c r="AV127" s="11" t="s">
        <v>92</v>
      </c>
      <c r="AW127" s="11" t="s">
        <v>5</v>
      </c>
      <c r="AX127" s="11" t="s">
        <v>78</v>
      </c>
      <c r="AY127" s="228" t="s">
        <v>134</v>
      </c>
    </row>
    <row r="128" s="2" customFormat="1" ht="24.15" customHeight="1">
      <c r="A128" s="36"/>
      <c r="B128" s="37"/>
      <c r="C128" s="230" t="s">
        <v>184</v>
      </c>
      <c r="D128" s="231" t="s">
        <v>185</v>
      </c>
      <c r="E128" s="232" t="s">
        <v>186</v>
      </c>
      <c r="F128" s="233" t="s">
        <v>187</v>
      </c>
      <c r="G128" s="234" t="s">
        <v>132</v>
      </c>
      <c r="H128" s="235">
        <v>200</v>
      </c>
      <c r="I128" s="236"/>
      <c r="J128" s="237"/>
      <c r="K128" s="238">
        <f>ROUND(P128*H128,2)</f>
        <v>0</v>
      </c>
      <c r="L128" s="233" t="s">
        <v>133</v>
      </c>
      <c r="M128" s="239"/>
      <c r="N128" s="240" t="s">
        <v>20</v>
      </c>
      <c r="O128" s="196" t="s">
        <v>43</v>
      </c>
      <c r="P128" s="197">
        <f>I128+J128</f>
        <v>0</v>
      </c>
      <c r="Q128" s="197">
        <f>ROUND(I128*H128,2)</f>
        <v>0</v>
      </c>
      <c r="R128" s="197">
        <f>ROUND(J128*H128,2)</f>
        <v>0</v>
      </c>
      <c r="S128" s="82"/>
      <c r="T128" s="198">
        <f>S128*H128</f>
        <v>0</v>
      </c>
      <c r="U128" s="198">
        <v>0.00051999999999999995</v>
      </c>
      <c r="V128" s="198">
        <f>U128*H128</f>
        <v>0.104</v>
      </c>
      <c r="W128" s="198">
        <v>0</v>
      </c>
      <c r="X128" s="199">
        <f>W128*H128</f>
        <v>0</v>
      </c>
      <c r="Y128" s="36"/>
      <c r="Z128" s="36"/>
      <c r="AA128" s="36"/>
      <c r="AB128" s="36"/>
      <c r="AC128" s="36"/>
      <c r="AD128" s="36"/>
      <c r="AE128" s="36"/>
      <c r="AR128" s="200" t="s">
        <v>188</v>
      </c>
      <c r="AT128" s="200" t="s">
        <v>185</v>
      </c>
      <c r="AU128" s="200" t="s">
        <v>74</v>
      </c>
      <c r="AY128" s="15" t="s">
        <v>134</v>
      </c>
      <c r="BE128" s="201">
        <f>IF(O128="základní",K128,0)</f>
        <v>0</v>
      </c>
      <c r="BF128" s="201">
        <f>IF(O128="snížená",K128,0)</f>
        <v>0</v>
      </c>
      <c r="BG128" s="201">
        <f>IF(O128="zákl. přenesená",K128,0)</f>
        <v>0</v>
      </c>
      <c r="BH128" s="201">
        <f>IF(O128="sníž. přenesená",K128,0)</f>
        <v>0</v>
      </c>
      <c r="BI128" s="201">
        <f>IF(O128="nulová",K128,0)</f>
        <v>0</v>
      </c>
      <c r="BJ128" s="15" t="s">
        <v>78</v>
      </c>
      <c r="BK128" s="201">
        <f>ROUND(P128*H128,2)</f>
        <v>0</v>
      </c>
      <c r="BL128" s="15" t="s">
        <v>92</v>
      </c>
      <c r="BM128" s="200" t="s">
        <v>189</v>
      </c>
    </row>
    <row r="129" s="2" customFormat="1">
      <c r="A129" s="36"/>
      <c r="B129" s="37"/>
      <c r="C129" s="38"/>
      <c r="D129" s="202" t="s">
        <v>136</v>
      </c>
      <c r="E129" s="38"/>
      <c r="F129" s="203" t="s">
        <v>187</v>
      </c>
      <c r="G129" s="38"/>
      <c r="H129" s="38"/>
      <c r="I129" s="204"/>
      <c r="J129" s="204"/>
      <c r="K129" s="38"/>
      <c r="L129" s="38"/>
      <c r="M129" s="42"/>
      <c r="N129" s="205"/>
      <c r="O129" s="206"/>
      <c r="P129" s="82"/>
      <c r="Q129" s="82"/>
      <c r="R129" s="82"/>
      <c r="S129" s="82"/>
      <c r="T129" s="82"/>
      <c r="U129" s="82"/>
      <c r="V129" s="82"/>
      <c r="W129" s="82"/>
      <c r="X129" s="83"/>
      <c r="Y129" s="36"/>
      <c r="Z129" s="36"/>
      <c r="AA129" s="36"/>
      <c r="AB129" s="36"/>
      <c r="AC129" s="36"/>
      <c r="AD129" s="36"/>
      <c r="AE129" s="36"/>
      <c r="AT129" s="15" t="s">
        <v>136</v>
      </c>
      <c r="AU129" s="15" t="s">
        <v>74</v>
      </c>
    </row>
    <row r="130" s="10" customFormat="1">
      <c r="A130" s="10"/>
      <c r="B130" s="207"/>
      <c r="C130" s="208"/>
      <c r="D130" s="202" t="s">
        <v>138</v>
      </c>
      <c r="E130" s="209" t="s">
        <v>20</v>
      </c>
      <c r="F130" s="210" t="s">
        <v>190</v>
      </c>
      <c r="G130" s="208"/>
      <c r="H130" s="211">
        <v>50</v>
      </c>
      <c r="I130" s="212"/>
      <c r="J130" s="212"/>
      <c r="K130" s="208"/>
      <c r="L130" s="208"/>
      <c r="M130" s="213"/>
      <c r="N130" s="214"/>
      <c r="O130" s="215"/>
      <c r="P130" s="215"/>
      <c r="Q130" s="215"/>
      <c r="R130" s="215"/>
      <c r="S130" s="215"/>
      <c r="T130" s="215"/>
      <c r="U130" s="215"/>
      <c r="V130" s="215"/>
      <c r="W130" s="215"/>
      <c r="X130" s="216"/>
      <c r="Y130" s="10"/>
      <c r="Z130" s="10"/>
      <c r="AA130" s="10"/>
      <c r="AB130" s="10"/>
      <c r="AC130" s="10"/>
      <c r="AD130" s="10"/>
      <c r="AE130" s="10"/>
      <c r="AT130" s="217" t="s">
        <v>138</v>
      </c>
      <c r="AU130" s="217" t="s">
        <v>74</v>
      </c>
      <c r="AV130" s="10" t="s">
        <v>82</v>
      </c>
      <c r="AW130" s="10" t="s">
        <v>5</v>
      </c>
      <c r="AX130" s="10" t="s">
        <v>74</v>
      </c>
      <c r="AY130" s="217" t="s">
        <v>134</v>
      </c>
    </row>
    <row r="131" s="10" customFormat="1">
      <c r="A131" s="10"/>
      <c r="B131" s="207"/>
      <c r="C131" s="208"/>
      <c r="D131" s="202" t="s">
        <v>138</v>
      </c>
      <c r="E131" s="209" t="s">
        <v>20</v>
      </c>
      <c r="F131" s="210" t="s">
        <v>191</v>
      </c>
      <c r="G131" s="208"/>
      <c r="H131" s="211">
        <v>50</v>
      </c>
      <c r="I131" s="212"/>
      <c r="J131" s="212"/>
      <c r="K131" s="208"/>
      <c r="L131" s="208"/>
      <c r="M131" s="213"/>
      <c r="N131" s="214"/>
      <c r="O131" s="215"/>
      <c r="P131" s="215"/>
      <c r="Q131" s="215"/>
      <c r="R131" s="215"/>
      <c r="S131" s="215"/>
      <c r="T131" s="215"/>
      <c r="U131" s="215"/>
      <c r="V131" s="215"/>
      <c r="W131" s="215"/>
      <c r="X131" s="216"/>
      <c r="Y131" s="10"/>
      <c r="Z131" s="10"/>
      <c r="AA131" s="10"/>
      <c r="AB131" s="10"/>
      <c r="AC131" s="10"/>
      <c r="AD131" s="10"/>
      <c r="AE131" s="10"/>
      <c r="AT131" s="217" t="s">
        <v>138</v>
      </c>
      <c r="AU131" s="217" t="s">
        <v>74</v>
      </c>
      <c r="AV131" s="10" t="s">
        <v>82</v>
      </c>
      <c r="AW131" s="10" t="s">
        <v>5</v>
      </c>
      <c r="AX131" s="10" t="s">
        <v>74</v>
      </c>
      <c r="AY131" s="217" t="s">
        <v>134</v>
      </c>
    </row>
    <row r="132" s="10" customFormat="1">
      <c r="A132" s="10"/>
      <c r="B132" s="207"/>
      <c r="C132" s="208"/>
      <c r="D132" s="202" t="s">
        <v>138</v>
      </c>
      <c r="E132" s="209" t="s">
        <v>20</v>
      </c>
      <c r="F132" s="210" t="s">
        <v>192</v>
      </c>
      <c r="G132" s="208"/>
      <c r="H132" s="211">
        <v>50</v>
      </c>
      <c r="I132" s="212"/>
      <c r="J132" s="212"/>
      <c r="K132" s="208"/>
      <c r="L132" s="208"/>
      <c r="M132" s="213"/>
      <c r="N132" s="214"/>
      <c r="O132" s="215"/>
      <c r="P132" s="215"/>
      <c r="Q132" s="215"/>
      <c r="R132" s="215"/>
      <c r="S132" s="215"/>
      <c r="T132" s="215"/>
      <c r="U132" s="215"/>
      <c r="V132" s="215"/>
      <c r="W132" s="215"/>
      <c r="X132" s="216"/>
      <c r="Y132" s="10"/>
      <c r="Z132" s="10"/>
      <c r="AA132" s="10"/>
      <c r="AB132" s="10"/>
      <c r="AC132" s="10"/>
      <c r="AD132" s="10"/>
      <c r="AE132" s="10"/>
      <c r="AT132" s="217" t="s">
        <v>138</v>
      </c>
      <c r="AU132" s="217" t="s">
        <v>74</v>
      </c>
      <c r="AV132" s="10" t="s">
        <v>82</v>
      </c>
      <c r="AW132" s="10" t="s">
        <v>5</v>
      </c>
      <c r="AX132" s="10" t="s">
        <v>74</v>
      </c>
      <c r="AY132" s="217" t="s">
        <v>134</v>
      </c>
    </row>
    <row r="133" s="10" customFormat="1">
      <c r="A133" s="10"/>
      <c r="B133" s="207"/>
      <c r="C133" s="208"/>
      <c r="D133" s="202" t="s">
        <v>138</v>
      </c>
      <c r="E133" s="209" t="s">
        <v>20</v>
      </c>
      <c r="F133" s="210" t="s">
        <v>193</v>
      </c>
      <c r="G133" s="208"/>
      <c r="H133" s="211">
        <v>50</v>
      </c>
      <c r="I133" s="212"/>
      <c r="J133" s="212"/>
      <c r="K133" s="208"/>
      <c r="L133" s="208"/>
      <c r="M133" s="213"/>
      <c r="N133" s="214"/>
      <c r="O133" s="215"/>
      <c r="P133" s="215"/>
      <c r="Q133" s="215"/>
      <c r="R133" s="215"/>
      <c r="S133" s="215"/>
      <c r="T133" s="215"/>
      <c r="U133" s="215"/>
      <c r="V133" s="215"/>
      <c r="W133" s="215"/>
      <c r="X133" s="216"/>
      <c r="Y133" s="10"/>
      <c r="Z133" s="10"/>
      <c r="AA133" s="10"/>
      <c r="AB133" s="10"/>
      <c r="AC133" s="10"/>
      <c r="AD133" s="10"/>
      <c r="AE133" s="10"/>
      <c r="AT133" s="217" t="s">
        <v>138</v>
      </c>
      <c r="AU133" s="217" t="s">
        <v>74</v>
      </c>
      <c r="AV133" s="10" t="s">
        <v>82</v>
      </c>
      <c r="AW133" s="10" t="s">
        <v>5</v>
      </c>
      <c r="AX133" s="10" t="s">
        <v>74</v>
      </c>
      <c r="AY133" s="217" t="s">
        <v>134</v>
      </c>
    </row>
    <row r="134" s="11" customFormat="1">
      <c r="A134" s="11"/>
      <c r="B134" s="218"/>
      <c r="C134" s="219"/>
      <c r="D134" s="202" t="s">
        <v>138</v>
      </c>
      <c r="E134" s="220" t="s">
        <v>20</v>
      </c>
      <c r="F134" s="221" t="s">
        <v>145</v>
      </c>
      <c r="G134" s="219"/>
      <c r="H134" s="222">
        <v>200</v>
      </c>
      <c r="I134" s="223"/>
      <c r="J134" s="223"/>
      <c r="K134" s="219"/>
      <c r="L134" s="219"/>
      <c r="M134" s="224"/>
      <c r="N134" s="225"/>
      <c r="O134" s="226"/>
      <c r="P134" s="226"/>
      <c r="Q134" s="226"/>
      <c r="R134" s="226"/>
      <c r="S134" s="226"/>
      <c r="T134" s="226"/>
      <c r="U134" s="226"/>
      <c r="V134" s="226"/>
      <c r="W134" s="226"/>
      <c r="X134" s="227"/>
      <c r="Y134" s="11"/>
      <c r="Z134" s="11"/>
      <c r="AA134" s="11"/>
      <c r="AB134" s="11"/>
      <c r="AC134" s="11"/>
      <c r="AD134" s="11"/>
      <c r="AE134" s="11"/>
      <c r="AT134" s="228" t="s">
        <v>138</v>
      </c>
      <c r="AU134" s="228" t="s">
        <v>74</v>
      </c>
      <c r="AV134" s="11" t="s">
        <v>92</v>
      </c>
      <c r="AW134" s="11" t="s">
        <v>5</v>
      </c>
      <c r="AX134" s="11" t="s">
        <v>78</v>
      </c>
      <c r="AY134" s="228" t="s">
        <v>134</v>
      </c>
    </row>
    <row r="135" s="2" customFormat="1" ht="24.15" customHeight="1">
      <c r="A135" s="36"/>
      <c r="B135" s="37"/>
      <c r="C135" s="230" t="s">
        <v>188</v>
      </c>
      <c r="D135" s="231" t="s">
        <v>185</v>
      </c>
      <c r="E135" s="232" t="s">
        <v>194</v>
      </c>
      <c r="F135" s="233" t="s">
        <v>195</v>
      </c>
      <c r="G135" s="234" t="s">
        <v>132</v>
      </c>
      <c r="H135" s="235">
        <v>400</v>
      </c>
      <c r="I135" s="236"/>
      <c r="J135" s="237"/>
      <c r="K135" s="238">
        <f>ROUND(P135*H135,2)</f>
        <v>0</v>
      </c>
      <c r="L135" s="233" t="s">
        <v>133</v>
      </c>
      <c r="M135" s="239"/>
      <c r="N135" s="240" t="s">
        <v>20</v>
      </c>
      <c r="O135" s="196" t="s">
        <v>43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82"/>
      <c r="T135" s="198">
        <f>S135*H135</f>
        <v>0</v>
      </c>
      <c r="U135" s="198">
        <v>9.0000000000000006E-05</v>
      </c>
      <c r="V135" s="198">
        <f>U135*H135</f>
        <v>0.036000000000000004</v>
      </c>
      <c r="W135" s="198">
        <v>0</v>
      </c>
      <c r="X135" s="199">
        <f>W135*H135</f>
        <v>0</v>
      </c>
      <c r="Y135" s="36"/>
      <c r="Z135" s="36"/>
      <c r="AA135" s="36"/>
      <c r="AB135" s="36"/>
      <c r="AC135" s="36"/>
      <c r="AD135" s="36"/>
      <c r="AE135" s="36"/>
      <c r="AR135" s="200" t="s">
        <v>188</v>
      </c>
      <c r="AT135" s="200" t="s">
        <v>185</v>
      </c>
      <c r="AU135" s="200" t="s">
        <v>74</v>
      </c>
      <c r="AY135" s="15" t="s">
        <v>134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5" t="s">
        <v>78</v>
      </c>
      <c r="BK135" s="201">
        <f>ROUND(P135*H135,2)</f>
        <v>0</v>
      </c>
      <c r="BL135" s="15" t="s">
        <v>92</v>
      </c>
      <c r="BM135" s="200" t="s">
        <v>196</v>
      </c>
    </row>
    <row r="136" s="2" customFormat="1">
      <c r="A136" s="36"/>
      <c r="B136" s="37"/>
      <c r="C136" s="38"/>
      <c r="D136" s="202" t="s">
        <v>136</v>
      </c>
      <c r="E136" s="38"/>
      <c r="F136" s="203" t="s">
        <v>197</v>
      </c>
      <c r="G136" s="38"/>
      <c r="H136" s="38"/>
      <c r="I136" s="204"/>
      <c r="J136" s="204"/>
      <c r="K136" s="38"/>
      <c r="L136" s="38"/>
      <c r="M136" s="42"/>
      <c r="N136" s="205"/>
      <c r="O136" s="206"/>
      <c r="P136" s="82"/>
      <c r="Q136" s="82"/>
      <c r="R136" s="82"/>
      <c r="S136" s="82"/>
      <c r="T136" s="82"/>
      <c r="U136" s="82"/>
      <c r="V136" s="82"/>
      <c r="W136" s="82"/>
      <c r="X136" s="83"/>
      <c r="Y136" s="36"/>
      <c r="Z136" s="36"/>
      <c r="AA136" s="36"/>
      <c r="AB136" s="36"/>
      <c r="AC136" s="36"/>
      <c r="AD136" s="36"/>
      <c r="AE136" s="36"/>
      <c r="AT136" s="15" t="s">
        <v>136</v>
      </c>
      <c r="AU136" s="15" t="s">
        <v>74</v>
      </c>
    </row>
    <row r="137" s="10" customFormat="1">
      <c r="A137" s="10"/>
      <c r="B137" s="207"/>
      <c r="C137" s="208"/>
      <c r="D137" s="202" t="s">
        <v>138</v>
      </c>
      <c r="E137" s="209" t="s">
        <v>20</v>
      </c>
      <c r="F137" s="210" t="s">
        <v>198</v>
      </c>
      <c r="G137" s="208"/>
      <c r="H137" s="211">
        <v>100</v>
      </c>
      <c r="I137" s="212"/>
      <c r="J137" s="212"/>
      <c r="K137" s="208"/>
      <c r="L137" s="208"/>
      <c r="M137" s="213"/>
      <c r="N137" s="214"/>
      <c r="O137" s="215"/>
      <c r="P137" s="215"/>
      <c r="Q137" s="215"/>
      <c r="R137" s="215"/>
      <c r="S137" s="215"/>
      <c r="T137" s="215"/>
      <c r="U137" s="215"/>
      <c r="V137" s="215"/>
      <c r="W137" s="215"/>
      <c r="X137" s="216"/>
      <c r="Y137" s="10"/>
      <c r="Z137" s="10"/>
      <c r="AA137" s="10"/>
      <c r="AB137" s="10"/>
      <c r="AC137" s="10"/>
      <c r="AD137" s="10"/>
      <c r="AE137" s="10"/>
      <c r="AT137" s="217" t="s">
        <v>138</v>
      </c>
      <c r="AU137" s="217" t="s">
        <v>74</v>
      </c>
      <c r="AV137" s="10" t="s">
        <v>82</v>
      </c>
      <c r="AW137" s="10" t="s">
        <v>5</v>
      </c>
      <c r="AX137" s="10" t="s">
        <v>74</v>
      </c>
      <c r="AY137" s="217" t="s">
        <v>134</v>
      </c>
    </row>
    <row r="138" s="10" customFormat="1">
      <c r="A138" s="10"/>
      <c r="B138" s="207"/>
      <c r="C138" s="208"/>
      <c r="D138" s="202" t="s">
        <v>138</v>
      </c>
      <c r="E138" s="209" t="s">
        <v>20</v>
      </c>
      <c r="F138" s="210" t="s">
        <v>199</v>
      </c>
      <c r="G138" s="208"/>
      <c r="H138" s="211">
        <v>100</v>
      </c>
      <c r="I138" s="212"/>
      <c r="J138" s="212"/>
      <c r="K138" s="208"/>
      <c r="L138" s="208"/>
      <c r="M138" s="213"/>
      <c r="N138" s="214"/>
      <c r="O138" s="215"/>
      <c r="P138" s="215"/>
      <c r="Q138" s="215"/>
      <c r="R138" s="215"/>
      <c r="S138" s="215"/>
      <c r="T138" s="215"/>
      <c r="U138" s="215"/>
      <c r="V138" s="215"/>
      <c r="W138" s="215"/>
      <c r="X138" s="216"/>
      <c r="Y138" s="10"/>
      <c r="Z138" s="10"/>
      <c r="AA138" s="10"/>
      <c r="AB138" s="10"/>
      <c r="AC138" s="10"/>
      <c r="AD138" s="10"/>
      <c r="AE138" s="10"/>
      <c r="AT138" s="217" t="s">
        <v>138</v>
      </c>
      <c r="AU138" s="217" t="s">
        <v>74</v>
      </c>
      <c r="AV138" s="10" t="s">
        <v>82</v>
      </c>
      <c r="AW138" s="10" t="s">
        <v>5</v>
      </c>
      <c r="AX138" s="10" t="s">
        <v>74</v>
      </c>
      <c r="AY138" s="217" t="s">
        <v>134</v>
      </c>
    </row>
    <row r="139" s="10" customFormat="1">
      <c r="A139" s="10"/>
      <c r="B139" s="207"/>
      <c r="C139" s="208"/>
      <c r="D139" s="202" t="s">
        <v>138</v>
      </c>
      <c r="E139" s="209" t="s">
        <v>20</v>
      </c>
      <c r="F139" s="210" t="s">
        <v>200</v>
      </c>
      <c r="G139" s="208"/>
      <c r="H139" s="211">
        <v>100</v>
      </c>
      <c r="I139" s="212"/>
      <c r="J139" s="212"/>
      <c r="K139" s="208"/>
      <c r="L139" s="208"/>
      <c r="M139" s="213"/>
      <c r="N139" s="214"/>
      <c r="O139" s="215"/>
      <c r="P139" s="215"/>
      <c r="Q139" s="215"/>
      <c r="R139" s="215"/>
      <c r="S139" s="215"/>
      <c r="T139" s="215"/>
      <c r="U139" s="215"/>
      <c r="V139" s="215"/>
      <c r="W139" s="215"/>
      <c r="X139" s="216"/>
      <c r="Y139" s="10"/>
      <c r="Z139" s="10"/>
      <c r="AA139" s="10"/>
      <c r="AB139" s="10"/>
      <c r="AC139" s="10"/>
      <c r="AD139" s="10"/>
      <c r="AE139" s="10"/>
      <c r="AT139" s="217" t="s">
        <v>138</v>
      </c>
      <c r="AU139" s="217" t="s">
        <v>74</v>
      </c>
      <c r="AV139" s="10" t="s">
        <v>82</v>
      </c>
      <c r="AW139" s="10" t="s">
        <v>5</v>
      </c>
      <c r="AX139" s="10" t="s">
        <v>74</v>
      </c>
      <c r="AY139" s="217" t="s">
        <v>134</v>
      </c>
    </row>
    <row r="140" s="10" customFormat="1">
      <c r="A140" s="10"/>
      <c r="B140" s="207"/>
      <c r="C140" s="208"/>
      <c r="D140" s="202" t="s">
        <v>138</v>
      </c>
      <c r="E140" s="209" t="s">
        <v>20</v>
      </c>
      <c r="F140" s="210" t="s">
        <v>201</v>
      </c>
      <c r="G140" s="208"/>
      <c r="H140" s="211">
        <v>100</v>
      </c>
      <c r="I140" s="212"/>
      <c r="J140" s="212"/>
      <c r="K140" s="208"/>
      <c r="L140" s="208"/>
      <c r="M140" s="213"/>
      <c r="N140" s="214"/>
      <c r="O140" s="215"/>
      <c r="P140" s="215"/>
      <c r="Q140" s="215"/>
      <c r="R140" s="215"/>
      <c r="S140" s="215"/>
      <c r="T140" s="215"/>
      <c r="U140" s="215"/>
      <c r="V140" s="215"/>
      <c r="W140" s="215"/>
      <c r="X140" s="216"/>
      <c r="Y140" s="10"/>
      <c r="Z140" s="10"/>
      <c r="AA140" s="10"/>
      <c r="AB140" s="10"/>
      <c r="AC140" s="10"/>
      <c r="AD140" s="10"/>
      <c r="AE140" s="10"/>
      <c r="AT140" s="217" t="s">
        <v>138</v>
      </c>
      <c r="AU140" s="217" t="s">
        <v>74</v>
      </c>
      <c r="AV140" s="10" t="s">
        <v>82</v>
      </c>
      <c r="AW140" s="10" t="s">
        <v>5</v>
      </c>
      <c r="AX140" s="10" t="s">
        <v>74</v>
      </c>
      <c r="AY140" s="217" t="s">
        <v>134</v>
      </c>
    </row>
    <row r="141" s="11" customFormat="1">
      <c r="A141" s="11"/>
      <c r="B141" s="218"/>
      <c r="C141" s="219"/>
      <c r="D141" s="202" t="s">
        <v>138</v>
      </c>
      <c r="E141" s="220" t="s">
        <v>20</v>
      </c>
      <c r="F141" s="221" t="s">
        <v>145</v>
      </c>
      <c r="G141" s="219"/>
      <c r="H141" s="222">
        <v>400</v>
      </c>
      <c r="I141" s="223"/>
      <c r="J141" s="223"/>
      <c r="K141" s="219"/>
      <c r="L141" s="219"/>
      <c r="M141" s="224"/>
      <c r="N141" s="225"/>
      <c r="O141" s="226"/>
      <c r="P141" s="226"/>
      <c r="Q141" s="226"/>
      <c r="R141" s="226"/>
      <c r="S141" s="226"/>
      <c r="T141" s="226"/>
      <c r="U141" s="226"/>
      <c r="V141" s="226"/>
      <c r="W141" s="226"/>
      <c r="X141" s="227"/>
      <c r="Y141" s="11"/>
      <c r="Z141" s="11"/>
      <c r="AA141" s="11"/>
      <c r="AB141" s="11"/>
      <c r="AC141" s="11"/>
      <c r="AD141" s="11"/>
      <c r="AE141" s="11"/>
      <c r="AT141" s="228" t="s">
        <v>138</v>
      </c>
      <c r="AU141" s="228" t="s">
        <v>74</v>
      </c>
      <c r="AV141" s="11" t="s">
        <v>92</v>
      </c>
      <c r="AW141" s="11" t="s">
        <v>5</v>
      </c>
      <c r="AX141" s="11" t="s">
        <v>78</v>
      </c>
      <c r="AY141" s="228" t="s">
        <v>134</v>
      </c>
    </row>
    <row r="142" s="2" customFormat="1" ht="24.15" customHeight="1">
      <c r="A142" s="36"/>
      <c r="B142" s="37"/>
      <c r="C142" s="230" t="s">
        <v>202</v>
      </c>
      <c r="D142" s="231" t="s">
        <v>185</v>
      </c>
      <c r="E142" s="232" t="s">
        <v>203</v>
      </c>
      <c r="F142" s="233" t="s">
        <v>204</v>
      </c>
      <c r="G142" s="234" t="s">
        <v>132</v>
      </c>
      <c r="H142" s="235">
        <v>200</v>
      </c>
      <c r="I142" s="236"/>
      <c r="J142" s="237"/>
      <c r="K142" s="238">
        <f>ROUND(P142*H142,2)</f>
        <v>0</v>
      </c>
      <c r="L142" s="233" t="s">
        <v>133</v>
      </c>
      <c r="M142" s="239"/>
      <c r="N142" s="240" t="s">
        <v>20</v>
      </c>
      <c r="O142" s="196" t="s">
        <v>43</v>
      </c>
      <c r="P142" s="197">
        <f>I142+J142</f>
        <v>0</v>
      </c>
      <c r="Q142" s="197">
        <f>ROUND(I142*H142,2)</f>
        <v>0</v>
      </c>
      <c r="R142" s="197">
        <f>ROUND(J142*H142,2)</f>
        <v>0</v>
      </c>
      <c r="S142" s="82"/>
      <c r="T142" s="198">
        <f>S142*H142</f>
        <v>0</v>
      </c>
      <c r="U142" s="198">
        <v>0.00056999999999999998</v>
      </c>
      <c r="V142" s="198">
        <f>U142*H142</f>
        <v>0.11399999999999999</v>
      </c>
      <c r="W142" s="198">
        <v>0</v>
      </c>
      <c r="X142" s="199">
        <f>W142*H142</f>
        <v>0</v>
      </c>
      <c r="Y142" s="36"/>
      <c r="Z142" s="36"/>
      <c r="AA142" s="36"/>
      <c r="AB142" s="36"/>
      <c r="AC142" s="36"/>
      <c r="AD142" s="36"/>
      <c r="AE142" s="36"/>
      <c r="AR142" s="200" t="s">
        <v>188</v>
      </c>
      <c r="AT142" s="200" t="s">
        <v>185</v>
      </c>
      <c r="AU142" s="200" t="s">
        <v>74</v>
      </c>
      <c r="AY142" s="15" t="s">
        <v>134</v>
      </c>
      <c r="BE142" s="201">
        <f>IF(O142="základní",K142,0)</f>
        <v>0</v>
      </c>
      <c r="BF142" s="201">
        <f>IF(O142="snížená",K142,0)</f>
        <v>0</v>
      </c>
      <c r="BG142" s="201">
        <f>IF(O142="zákl. přenesená",K142,0)</f>
        <v>0</v>
      </c>
      <c r="BH142" s="201">
        <f>IF(O142="sníž. přenesená",K142,0)</f>
        <v>0</v>
      </c>
      <c r="BI142" s="201">
        <f>IF(O142="nulová",K142,0)</f>
        <v>0</v>
      </c>
      <c r="BJ142" s="15" t="s">
        <v>78</v>
      </c>
      <c r="BK142" s="201">
        <f>ROUND(P142*H142,2)</f>
        <v>0</v>
      </c>
      <c r="BL142" s="15" t="s">
        <v>92</v>
      </c>
      <c r="BM142" s="200" t="s">
        <v>205</v>
      </c>
    </row>
    <row r="143" s="2" customFormat="1">
      <c r="A143" s="36"/>
      <c r="B143" s="37"/>
      <c r="C143" s="38"/>
      <c r="D143" s="202" t="s">
        <v>136</v>
      </c>
      <c r="E143" s="38"/>
      <c r="F143" s="203" t="s">
        <v>204</v>
      </c>
      <c r="G143" s="38"/>
      <c r="H143" s="38"/>
      <c r="I143" s="204"/>
      <c r="J143" s="204"/>
      <c r="K143" s="38"/>
      <c r="L143" s="38"/>
      <c r="M143" s="42"/>
      <c r="N143" s="205"/>
      <c r="O143" s="206"/>
      <c r="P143" s="82"/>
      <c r="Q143" s="82"/>
      <c r="R143" s="82"/>
      <c r="S143" s="82"/>
      <c r="T143" s="82"/>
      <c r="U143" s="82"/>
      <c r="V143" s="82"/>
      <c r="W143" s="82"/>
      <c r="X143" s="83"/>
      <c r="Y143" s="36"/>
      <c r="Z143" s="36"/>
      <c r="AA143" s="36"/>
      <c r="AB143" s="36"/>
      <c r="AC143" s="36"/>
      <c r="AD143" s="36"/>
      <c r="AE143" s="36"/>
      <c r="AT143" s="15" t="s">
        <v>136</v>
      </c>
      <c r="AU143" s="15" t="s">
        <v>74</v>
      </c>
    </row>
    <row r="144" s="10" customFormat="1">
      <c r="A144" s="10"/>
      <c r="B144" s="207"/>
      <c r="C144" s="208"/>
      <c r="D144" s="202" t="s">
        <v>138</v>
      </c>
      <c r="E144" s="209" t="s">
        <v>20</v>
      </c>
      <c r="F144" s="210" t="s">
        <v>190</v>
      </c>
      <c r="G144" s="208"/>
      <c r="H144" s="211">
        <v>50</v>
      </c>
      <c r="I144" s="212"/>
      <c r="J144" s="212"/>
      <c r="K144" s="208"/>
      <c r="L144" s="208"/>
      <c r="M144" s="213"/>
      <c r="N144" s="214"/>
      <c r="O144" s="215"/>
      <c r="P144" s="215"/>
      <c r="Q144" s="215"/>
      <c r="R144" s="215"/>
      <c r="S144" s="215"/>
      <c r="T144" s="215"/>
      <c r="U144" s="215"/>
      <c r="V144" s="215"/>
      <c r="W144" s="215"/>
      <c r="X144" s="216"/>
      <c r="Y144" s="10"/>
      <c r="Z144" s="10"/>
      <c r="AA144" s="10"/>
      <c r="AB144" s="10"/>
      <c r="AC144" s="10"/>
      <c r="AD144" s="10"/>
      <c r="AE144" s="10"/>
      <c r="AT144" s="217" t="s">
        <v>138</v>
      </c>
      <c r="AU144" s="217" t="s">
        <v>74</v>
      </c>
      <c r="AV144" s="10" t="s">
        <v>82</v>
      </c>
      <c r="AW144" s="10" t="s">
        <v>5</v>
      </c>
      <c r="AX144" s="10" t="s">
        <v>74</v>
      </c>
      <c r="AY144" s="217" t="s">
        <v>134</v>
      </c>
    </row>
    <row r="145" s="10" customFormat="1">
      <c r="A145" s="10"/>
      <c r="B145" s="207"/>
      <c r="C145" s="208"/>
      <c r="D145" s="202" t="s">
        <v>138</v>
      </c>
      <c r="E145" s="209" t="s">
        <v>20</v>
      </c>
      <c r="F145" s="210" t="s">
        <v>191</v>
      </c>
      <c r="G145" s="208"/>
      <c r="H145" s="211">
        <v>50</v>
      </c>
      <c r="I145" s="212"/>
      <c r="J145" s="212"/>
      <c r="K145" s="208"/>
      <c r="L145" s="208"/>
      <c r="M145" s="213"/>
      <c r="N145" s="214"/>
      <c r="O145" s="215"/>
      <c r="P145" s="215"/>
      <c r="Q145" s="215"/>
      <c r="R145" s="215"/>
      <c r="S145" s="215"/>
      <c r="T145" s="215"/>
      <c r="U145" s="215"/>
      <c r="V145" s="215"/>
      <c r="W145" s="215"/>
      <c r="X145" s="216"/>
      <c r="Y145" s="10"/>
      <c r="Z145" s="10"/>
      <c r="AA145" s="10"/>
      <c r="AB145" s="10"/>
      <c r="AC145" s="10"/>
      <c r="AD145" s="10"/>
      <c r="AE145" s="10"/>
      <c r="AT145" s="217" t="s">
        <v>138</v>
      </c>
      <c r="AU145" s="217" t="s">
        <v>74</v>
      </c>
      <c r="AV145" s="10" t="s">
        <v>82</v>
      </c>
      <c r="AW145" s="10" t="s">
        <v>5</v>
      </c>
      <c r="AX145" s="10" t="s">
        <v>74</v>
      </c>
      <c r="AY145" s="217" t="s">
        <v>134</v>
      </c>
    </row>
    <row r="146" s="10" customFormat="1">
      <c r="A146" s="10"/>
      <c r="B146" s="207"/>
      <c r="C146" s="208"/>
      <c r="D146" s="202" t="s">
        <v>138</v>
      </c>
      <c r="E146" s="209" t="s">
        <v>20</v>
      </c>
      <c r="F146" s="210" t="s">
        <v>192</v>
      </c>
      <c r="G146" s="208"/>
      <c r="H146" s="211">
        <v>50</v>
      </c>
      <c r="I146" s="212"/>
      <c r="J146" s="212"/>
      <c r="K146" s="208"/>
      <c r="L146" s="208"/>
      <c r="M146" s="213"/>
      <c r="N146" s="214"/>
      <c r="O146" s="215"/>
      <c r="P146" s="215"/>
      <c r="Q146" s="215"/>
      <c r="R146" s="215"/>
      <c r="S146" s="215"/>
      <c r="T146" s="215"/>
      <c r="U146" s="215"/>
      <c r="V146" s="215"/>
      <c r="W146" s="215"/>
      <c r="X146" s="216"/>
      <c r="Y146" s="10"/>
      <c r="Z146" s="10"/>
      <c r="AA146" s="10"/>
      <c r="AB146" s="10"/>
      <c r="AC146" s="10"/>
      <c r="AD146" s="10"/>
      <c r="AE146" s="10"/>
      <c r="AT146" s="217" t="s">
        <v>138</v>
      </c>
      <c r="AU146" s="217" t="s">
        <v>74</v>
      </c>
      <c r="AV146" s="10" t="s">
        <v>82</v>
      </c>
      <c r="AW146" s="10" t="s">
        <v>5</v>
      </c>
      <c r="AX146" s="10" t="s">
        <v>74</v>
      </c>
      <c r="AY146" s="217" t="s">
        <v>134</v>
      </c>
    </row>
    <row r="147" s="10" customFormat="1">
      <c r="A147" s="10"/>
      <c r="B147" s="207"/>
      <c r="C147" s="208"/>
      <c r="D147" s="202" t="s">
        <v>138</v>
      </c>
      <c r="E147" s="209" t="s">
        <v>20</v>
      </c>
      <c r="F147" s="210" t="s">
        <v>193</v>
      </c>
      <c r="G147" s="208"/>
      <c r="H147" s="211">
        <v>50</v>
      </c>
      <c r="I147" s="212"/>
      <c r="J147" s="212"/>
      <c r="K147" s="208"/>
      <c r="L147" s="208"/>
      <c r="M147" s="213"/>
      <c r="N147" s="214"/>
      <c r="O147" s="215"/>
      <c r="P147" s="215"/>
      <c r="Q147" s="215"/>
      <c r="R147" s="215"/>
      <c r="S147" s="215"/>
      <c r="T147" s="215"/>
      <c r="U147" s="215"/>
      <c r="V147" s="215"/>
      <c r="W147" s="215"/>
      <c r="X147" s="216"/>
      <c r="Y147" s="10"/>
      <c r="Z147" s="10"/>
      <c r="AA147" s="10"/>
      <c r="AB147" s="10"/>
      <c r="AC147" s="10"/>
      <c r="AD147" s="10"/>
      <c r="AE147" s="10"/>
      <c r="AT147" s="217" t="s">
        <v>138</v>
      </c>
      <c r="AU147" s="217" t="s">
        <v>74</v>
      </c>
      <c r="AV147" s="10" t="s">
        <v>82</v>
      </c>
      <c r="AW147" s="10" t="s">
        <v>5</v>
      </c>
      <c r="AX147" s="10" t="s">
        <v>74</v>
      </c>
      <c r="AY147" s="217" t="s">
        <v>134</v>
      </c>
    </row>
    <row r="148" s="11" customFormat="1">
      <c r="A148" s="11"/>
      <c r="B148" s="218"/>
      <c r="C148" s="219"/>
      <c r="D148" s="202" t="s">
        <v>138</v>
      </c>
      <c r="E148" s="220" t="s">
        <v>20</v>
      </c>
      <c r="F148" s="221" t="s">
        <v>145</v>
      </c>
      <c r="G148" s="219"/>
      <c r="H148" s="222">
        <v>200</v>
      </c>
      <c r="I148" s="223"/>
      <c r="J148" s="223"/>
      <c r="K148" s="219"/>
      <c r="L148" s="219"/>
      <c r="M148" s="224"/>
      <c r="N148" s="225"/>
      <c r="O148" s="226"/>
      <c r="P148" s="226"/>
      <c r="Q148" s="226"/>
      <c r="R148" s="226"/>
      <c r="S148" s="226"/>
      <c r="T148" s="226"/>
      <c r="U148" s="226"/>
      <c r="V148" s="226"/>
      <c r="W148" s="226"/>
      <c r="X148" s="227"/>
      <c r="Y148" s="11"/>
      <c r="Z148" s="11"/>
      <c r="AA148" s="11"/>
      <c r="AB148" s="11"/>
      <c r="AC148" s="11"/>
      <c r="AD148" s="11"/>
      <c r="AE148" s="11"/>
      <c r="AT148" s="228" t="s">
        <v>138</v>
      </c>
      <c r="AU148" s="228" t="s">
        <v>74</v>
      </c>
      <c r="AV148" s="11" t="s">
        <v>92</v>
      </c>
      <c r="AW148" s="11" t="s">
        <v>5</v>
      </c>
      <c r="AX148" s="11" t="s">
        <v>78</v>
      </c>
      <c r="AY148" s="228" t="s">
        <v>134</v>
      </c>
    </row>
    <row r="149" s="2" customFormat="1">
      <c r="A149" s="36"/>
      <c r="B149" s="37"/>
      <c r="C149" s="230" t="s">
        <v>206</v>
      </c>
      <c r="D149" s="231" t="s">
        <v>185</v>
      </c>
      <c r="E149" s="232" t="s">
        <v>207</v>
      </c>
      <c r="F149" s="233" t="s">
        <v>208</v>
      </c>
      <c r="G149" s="234" t="s">
        <v>132</v>
      </c>
      <c r="H149" s="235">
        <v>76</v>
      </c>
      <c r="I149" s="236"/>
      <c r="J149" s="237"/>
      <c r="K149" s="238">
        <f>ROUND(P149*H149,2)</f>
        <v>0</v>
      </c>
      <c r="L149" s="233" t="s">
        <v>133</v>
      </c>
      <c r="M149" s="239"/>
      <c r="N149" s="240" t="s">
        <v>20</v>
      </c>
      <c r="O149" s="196" t="s">
        <v>43</v>
      </c>
      <c r="P149" s="197">
        <f>I149+J149</f>
        <v>0</v>
      </c>
      <c r="Q149" s="197">
        <f>ROUND(I149*H149,2)</f>
        <v>0</v>
      </c>
      <c r="R149" s="197">
        <f>ROUND(J149*H149,2)</f>
        <v>0</v>
      </c>
      <c r="S149" s="82"/>
      <c r="T149" s="198">
        <f>S149*H149</f>
        <v>0</v>
      </c>
      <c r="U149" s="198">
        <v>0.00018000000000000001</v>
      </c>
      <c r="V149" s="198">
        <f>U149*H149</f>
        <v>0.013680000000000001</v>
      </c>
      <c r="W149" s="198">
        <v>0</v>
      </c>
      <c r="X149" s="199">
        <f>W149*H149</f>
        <v>0</v>
      </c>
      <c r="Y149" s="36"/>
      <c r="Z149" s="36"/>
      <c r="AA149" s="36"/>
      <c r="AB149" s="36"/>
      <c r="AC149" s="36"/>
      <c r="AD149" s="36"/>
      <c r="AE149" s="36"/>
      <c r="AR149" s="200" t="s">
        <v>188</v>
      </c>
      <c r="AT149" s="200" t="s">
        <v>185</v>
      </c>
      <c r="AU149" s="200" t="s">
        <v>74</v>
      </c>
      <c r="AY149" s="15" t="s">
        <v>134</v>
      </c>
      <c r="BE149" s="201">
        <f>IF(O149="základní",K149,0)</f>
        <v>0</v>
      </c>
      <c r="BF149" s="201">
        <f>IF(O149="snížená",K149,0)</f>
        <v>0</v>
      </c>
      <c r="BG149" s="201">
        <f>IF(O149="zákl. přenesená",K149,0)</f>
        <v>0</v>
      </c>
      <c r="BH149" s="201">
        <f>IF(O149="sníž. přenesená",K149,0)</f>
        <v>0</v>
      </c>
      <c r="BI149" s="201">
        <f>IF(O149="nulová",K149,0)</f>
        <v>0</v>
      </c>
      <c r="BJ149" s="15" t="s">
        <v>78</v>
      </c>
      <c r="BK149" s="201">
        <f>ROUND(P149*H149,2)</f>
        <v>0</v>
      </c>
      <c r="BL149" s="15" t="s">
        <v>92</v>
      </c>
      <c r="BM149" s="200" t="s">
        <v>209</v>
      </c>
    </row>
    <row r="150" s="2" customFormat="1">
      <c r="A150" s="36"/>
      <c r="B150" s="37"/>
      <c r="C150" s="38"/>
      <c r="D150" s="202" t="s">
        <v>136</v>
      </c>
      <c r="E150" s="38"/>
      <c r="F150" s="203" t="s">
        <v>208</v>
      </c>
      <c r="G150" s="38"/>
      <c r="H150" s="38"/>
      <c r="I150" s="204"/>
      <c r="J150" s="204"/>
      <c r="K150" s="38"/>
      <c r="L150" s="38"/>
      <c r="M150" s="42"/>
      <c r="N150" s="205"/>
      <c r="O150" s="206"/>
      <c r="P150" s="82"/>
      <c r="Q150" s="82"/>
      <c r="R150" s="82"/>
      <c r="S150" s="82"/>
      <c r="T150" s="82"/>
      <c r="U150" s="82"/>
      <c r="V150" s="82"/>
      <c r="W150" s="82"/>
      <c r="X150" s="83"/>
      <c r="Y150" s="36"/>
      <c r="Z150" s="36"/>
      <c r="AA150" s="36"/>
      <c r="AB150" s="36"/>
      <c r="AC150" s="36"/>
      <c r="AD150" s="36"/>
      <c r="AE150" s="36"/>
      <c r="AT150" s="15" t="s">
        <v>136</v>
      </c>
      <c r="AU150" s="15" t="s">
        <v>74</v>
      </c>
    </row>
    <row r="151" s="10" customFormat="1">
      <c r="A151" s="10"/>
      <c r="B151" s="207"/>
      <c r="C151" s="208"/>
      <c r="D151" s="202" t="s">
        <v>138</v>
      </c>
      <c r="E151" s="209" t="s">
        <v>20</v>
      </c>
      <c r="F151" s="210" t="s">
        <v>210</v>
      </c>
      <c r="G151" s="208"/>
      <c r="H151" s="211">
        <v>76</v>
      </c>
      <c r="I151" s="212"/>
      <c r="J151" s="212"/>
      <c r="K151" s="208"/>
      <c r="L151" s="208"/>
      <c r="M151" s="213"/>
      <c r="N151" s="214"/>
      <c r="O151" s="215"/>
      <c r="P151" s="215"/>
      <c r="Q151" s="215"/>
      <c r="R151" s="215"/>
      <c r="S151" s="215"/>
      <c r="T151" s="215"/>
      <c r="U151" s="215"/>
      <c r="V151" s="215"/>
      <c r="W151" s="215"/>
      <c r="X151" s="216"/>
      <c r="Y151" s="10"/>
      <c r="Z151" s="10"/>
      <c r="AA151" s="10"/>
      <c r="AB151" s="10"/>
      <c r="AC151" s="10"/>
      <c r="AD151" s="10"/>
      <c r="AE151" s="10"/>
      <c r="AT151" s="217" t="s">
        <v>138</v>
      </c>
      <c r="AU151" s="217" t="s">
        <v>74</v>
      </c>
      <c r="AV151" s="10" t="s">
        <v>82</v>
      </c>
      <c r="AW151" s="10" t="s">
        <v>5</v>
      </c>
      <c r="AX151" s="10" t="s">
        <v>74</v>
      </c>
      <c r="AY151" s="217" t="s">
        <v>134</v>
      </c>
    </row>
    <row r="152" s="11" customFormat="1">
      <c r="A152" s="11"/>
      <c r="B152" s="218"/>
      <c r="C152" s="219"/>
      <c r="D152" s="202" t="s">
        <v>138</v>
      </c>
      <c r="E152" s="220" t="s">
        <v>20</v>
      </c>
      <c r="F152" s="221" t="s">
        <v>145</v>
      </c>
      <c r="G152" s="219"/>
      <c r="H152" s="222">
        <v>76</v>
      </c>
      <c r="I152" s="223"/>
      <c r="J152" s="223"/>
      <c r="K152" s="219"/>
      <c r="L152" s="219"/>
      <c r="M152" s="224"/>
      <c r="N152" s="225"/>
      <c r="O152" s="226"/>
      <c r="P152" s="226"/>
      <c r="Q152" s="226"/>
      <c r="R152" s="226"/>
      <c r="S152" s="226"/>
      <c r="T152" s="226"/>
      <c r="U152" s="226"/>
      <c r="V152" s="226"/>
      <c r="W152" s="226"/>
      <c r="X152" s="227"/>
      <c r="Y152" s="11"/>
      <c r="Z152" s="11"/>
      <c r="AA152" s="11"/>
      <c r="AB152" s="11"/>
      <c r="AC152" s="11"/>
      <c r="AD152" s="11"/>
      <c r="AE152" s="11"/>
      <c r="AT152" s="228" t="s">
        <v>138</v>
      </c>
      <c r="AU152" s="228" t="s">
        <v>74</v>
      </c>
      <c r="AV152" s="11" t="s">
        <v>92</v>
      </c>
      <c r="AW152" s="11" t="s">
        <v>5</v>
      </c>
      <c r="AX152" s="11" t="s">
        <v>78</v>
      </c>
      <c r="AY152" s="228" t="s">
        <v>134</v>
      </c>
    </row>
    <row r="153" s="2" customFormat="1">
      <c r="A153" s="36"/>
      <c r="B153" s="37"/>
      <c r="C153" s="230" t="s">
        <v>211</v>
      </c>
      <c r="D153" s="231" t="s">
        <v>185</v>
      </c>
      <c r="E153" s="232" t="s">
        <v>212</v>
      </c>
      <c r="F153" s="233" t="s">
        <v>213</v>
      </c>
      <c r="G153" s="234" t="s">
        <v>132</v>
      </c>
      <c r="H153" s="235">
        <v>24</v>
      </c>
      <c r="I153" s="236"/>
      <c r="J153" s="237"/>
      <c r="K153" s="238">
        <f>ROUND(P153*H153,2)</f>
        <v>0</v>
      </c>
      <c r="L153" s="233" t="s">
        <v>133</v>
      </c>
      <c r="M153" s="239"/>
      <c r="N153" s="240" t="s">
        <v>20</v>
      </c>
      <c r="O153" s="196" t="s">
        <v>43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82"/>
      <c r="T153" s="198">
        <f>S153*H153</f>
        <v>0</v>
      </c>
      <c r="U153" s="198">
        <v>0.00021000000000000001</v>
      </c>
      <c r="V153" s="198">
        <f>U153*H153</f>
        <v>0.0050400000000000002</v>
      </c>
      <c r="W153" s="198">
        <v>0</v>
      </c>
      <c r="X153" s="199">
        <f>W153*H153</f>
        <v>0</v>
      </c>
      <c r="Y153" s="36"/>
      <c r="Z153" s="36"/>
      <c r="AA153" s="36"/>
      <c r="AB153" s="36"/>
      <c r="AC153" s="36"/>
      <c r="AD153" s="36"/>
      <c r="AE153" s="36"/>
      <c r="AR153" s="200" t="s">
        <v>188</v>
      </c>
      <c r="AT153" s="200" t="s">
        <v>185</v>
      </c>
      <c r="AU153" s="200" t="s">
        <v>74</v>
      </c>
      <c r="AY153" s="15" t="s">
        <v>134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5" t="s">
        <v>78</v>
      </c>
      <c r="BK153" s="201">
        <f>ROUND(P153*H153,2)</f>
        <v>0</v>
      </c>
      <c r="BL153" s="15" t="s">
        <v>92</v>
      </c>
      <c r="BM153" s="200" t="s">
        <v>214</v>
      </c>
    </row>
    <row r="154" s="2" customFormat="1">
      <c r="A154" s="36"/>
      <c r="B154" s="37"/>
      <c r="C154" s="38"/>
      <c r="D154" s="202" t="s">
        <v>136</v>
      </c>
      <c r="E154" s="38"/>
      <c r="F154" s="203" t="s">
        <v>213</v>
      </c>
      <c r="G154" s="38"/>
      <c r="H154" s="38"/>
      <c r="I154" s="204"/>
      <c r="J154" s="204"/>
      <c r="K154" s="38"/>
      <c r="L154" s="38"/>
      <c r="M154" s="42"/>
      <c r="N154" s="205"/>
      <c r="O154" s="206"/>
      <c r="P154" s="82"/>
      <c r="Q154" s="82"/>
      <c r="R154" s="82"/>
      <c r="S154" s="82"/>
      <c r="T154" s="82"/>
      <c r="U154" s="82"/>
      <c r="V154" s="82"/>
      <c r="W154" s="82"/>
      <c r="X154" s="83"/>
      <c r="Y154" s="36"/>
      <c r="Z154" s="36"/>
      <c r="AA154" s="36"/>
      <c r="AB154" s="36"/>
      <c r="AC154" s="36"/>
      <c r="AD154" s="36"/>
      <c r="AE154" s="36"/>
      <c r="AT154" s="15" t="s">
        <v>136</v>
      </c>
      <c r="AU154" s="15" t="s">
        <v>74</v>
      </c>
    </row>
    <row r="155" s="10" customFormat="1">
      <c r="A155" s="10"/>
      <c r="B155" s="207"/>
      <c r="C155" s="208"/>
      <c r="D155" s="202" t="s">
        <v>138</v>
      </c>
      <c r="E155" s="209" t="s">
        <v>20</v>
      </c>
      <c r="F155" s="210" t="s">
        <v>215</v>
      </c>
      <c r="G155" s="208"/>
      <c r="H155" s="211">
        <v>24</v>
      </c>
      <c r="I155" s="212"/>
      <c r="J155" s="212"/>
      <c r="K155" s="208"/>
      <c r="L155" s="208"/>
      <c r="M155" s="213"/>
      <c r="N155" s="214"/>
      <c r="O155" s="215"/>
      <c r="P155" s="215"/>
      <c r="Q155" s="215"/>
      <c r="R155" s="215"/>
      <c r="S155" s="215"/>
      <c r="T155" s="215"/>
      <c r="U155" s="215"/>
      <c r="V155" s="215"/>
      <c r="W155" s="215"/>
      <c r="X155" s="216"/>
      <c r="Y155" s="10"/>
      <c r="Z155" s="10"/>
      <c r="AA155" s="10"/>
      <c r="AB155" s="10"/>
      <c r="AC155" s="10"/>
      <c r="AD155" s="10"/>
      <c r="AE155" s="10"/>
      <c r="AT155" s="217" t="s">
        <v>138</v>
      </c>
      <c r="AU155" s="217" t="s">
        <v>74</v>
      </c>
      <c r="AV155" s="10" t="s">
        <v>82</v>
      </c>
      <c r="AW155" s="10" t="s">
        <v>5</v>
      </c>
      <c r="AX155" s="10" t="s">
        <v>78</v>
      </c>
      <c r="AY155" s="217" t="s">
        <v>134</v>
      </c>
    </row>
    <row r="156" s="2" customFormat="1" ht="24.15" customHeight="1">
      <c r="A156" s="36"/>
      <c r="B156" s="37"/>
      <c r="C156" s="230" t="s">
        <v>216</v>
      </c>
      <c r="D156" s="231" t="s">
        <v>185</v>
      </c>
      <c r="E156" s="232" t="s">
        <v>217</v>
      </c>
      <c r="F156" s="233" t="s">
        <v>218</v>
      </c>
      <c r="G156" s="234" t="s">
        <v>219</v>
      </c>
      <c r="H156" s="235">
        <v>135</v>
      </c>
      <c r="I156" s="236"/>
      <c r="J156" s="237"/>
      <c r="K156" s="238">
        <f>ROUND(P156*H156,2)</f>
        <v>0</v>
      </c>
      <c r="L156" s="233" t="s">
        <v>133</v>
      </c>
      <c r="M156" s="239"/>
      <c r="N156" s="240" t="s">
        <v>20</v>
      </c>
      <c r="O156" s="196" t="s">
        <v>43</v>
      </c>
      <c r="P156" s="197">
        <f>I156+J156</f>
        <v>0</v>
      </c>
      <c r="Q156" s="197">
        <f>ROUND(I156*H156,2)</f>
        <v>0</v>
      </c>
      <c r="R156" s="197">
        <f>ROUND(J156*H156,2)</f>
        <v>0</v>
      </c>
      <c r="S156" s="82"/>
      <c r="T156" s="198">
        <f>S156*H156</f>
        <v>0</v>
      </c>
      <c r="U156" s="198">
        <v>0.001</v>
      </c>
      <c r="V156" s="198">
        <f>U156*H156</f>
        <v>0.13500000000000001</v>
      </c>
      <c r="W156" s="198">
        <v>0</v>
      </c>
      <c r="X156" s="199">
        <f>W156*H156</f>
        <v>0</v>
      </c>
      <c r="Y156" s="36"/>
      <c r="Z156" s="36"/>
      <c r="AA156" s="36"/>
      <c r="AB156" s="36"/>
      <c r="AC156" s="36"/>
      <c r="AD156" s="36"/>
      <c r="AE156" s="36"/>
      <c r="AR156" s="200" t="s">
        <v>188</v>
      </c>
      <c r="AT156" s="200" t="s">
        <v>185</v>
      </c>
      <c r="AU156" s="200" t="s">
        <v>74</v>
      </c>
      <c r="AY156" s="15" t="s">
        <v>134</v>
      </c>
      <c r="BE156" s="201">
        <f>IF(O156="základní",K156,0)</f>
        <v>0</v>
      </c>
      <c r="BF156" s="201">
        <f>IF(O156="snížená",K156,0)</f>
        <v>0</v>
      </c>
      <c r="BG156" s="201">
        <f>IF(O156="zákl. přenesená",K156,0)</f>
        <v>0</v>
      </c>
      <c r="BH156" s="201">
        <f>IF(O156="sníž. přenesená",K156,0)</f>
        <v>0</v>
      </c>
      <c r="BI156" s="201">
        <f>IF(O156="nulová",K156,0)</f>
        <v>0</v>
      </c>
      <c r="BJ156" s="15" t="s">
        <v>78</v>
      </c>
      <c r="BK156" s="201">
        <f>ROUND(P156*H156,2)</f>
        <v>0</v>
      </c>
      <c r="BL156" s="15" t="s">
        <v>92</v>
      </c>
      <c r="BM156" s="200" t="s">
        <v>220</v>
      </c>
    </row>
    <row r="157" s="2" customFormat="1">
      <c r="A157" s="36"/>
      <c r="B157" s="37"/>
      <c r="C157" s="38"/>
      <c r="D157" s="202" t="s">
        <v>136</v>
      </c>
      <c r="E157" s="38"/>
      <c r="F157" s="203" t="s">
        <v>218</v>
      </c>
      <c r="G157" s="38"/>
      <c r="H157" s="38"/>
      <c r="I157" s="204"/>
      <c r="J157" s="204"/>
      <c r="K157" s="38"/>
      <c r="L157" s="38"/>
      <c r="M157" s="42"/>
      <c r="N157" s="205"/>
      <c r="O157" s="206"/>
      <c r="P157" s="82"/>
      <c r="Q157" s="82"/>
      <c r="R157" s="82"/>
      <c r="S157" s="82"/>
      <c r="T157" s="82"/>
      <c r="U157" s="82"/>
      <c r="V157" s="82"/>
      <c r="W157" s="82"/>
      <c r="X157" s="83"/>
      <c r="Y157" s="36"/>
      <c r="Z157" s="36"/>
      <c r="AA157" s="36"/>
      <c r="AB157" s="36"/>
      <c r="AC157" s="36"/>
      <c r="AD157" s="36"/>
      <c r="AE157" s="36"/>
      <c r="AT157" s="15" t="s">
        <v>136</v>
      </c>
      <c r="AU157" s="15" t="s">
        <v>74</v>
      </c>
    </row>
    <row r="158" s="12" customFormat="1">
      <c r="A158" s="12"/>
      <c r="B158" s="241"/>
      <c r="C158" s="242"/>
      <c r="D158" s="202" t="s">
        <v>138</v>
      </c>
      <c r="E158" s="243" t="s">
        <v>20</v>
      </c>
      <c r="F158" s="244" t="s">
        <v>221</v>
      </c>
      <c r="G158" s="242"/>
      <c r="H158" s="243" t="s">
        <v>20</v>
      </c>
      <c r="I158" s="245"/>
      <c r="J158" s="245"/>
      <c r="K158" s="242"/>
      <c r="L158" s="242"/>
      <c r="M158" s="246"/>
      <c r="N158" s="247"/>
      <c r="O158" s="248"/>
      <c r="P158" s="248"/>
      <c r="Q158" s="248"/>
      <c r="R158" s="248"/>
      <c r="S158" s="248"/>
      <c r="T158" s="248"/>
      <c r="U158" s="248"/>
      <c r="V158" s="248"/>
      <c r="W158" s="248"/>
      <c r="X158" s="249"/>
      <c r="Y158" s="12"/>
      <c r="Z158" s="12"/>
      <c r="AA158" s="12"/>
      <c r="AB158" s="12"/>
      <c r="AC158" s="12"/>
      <c r="AD158" s="12"/>
      <c r="AE158" s="12"/>
      <c r="AT158" s="250" t="s">
        <v>138</v>
      </c>
      <c r="AU158" s="250" t="s">
        <v>74</v>
      </c>
      <c r="AV158" s="12" t="s">
        <v>78</v>
      </c>
      <c r="AW158" s="12" t="s">
        <v>5</v>
      </c>
      <c r="AX158" s="12" t="s">
        <v>74</v>
      </c>
      <c r="AY158" s="250" t="s">
        <v>134</v>
      </c>
    </row>
    <row r="159" s="10" customFormat="1">
      <c r="A159" s="10"/>
      <c r="B159" s="207"/>
      <c r="C159" s="208"/>
      <c r="D159" s="202" t="s">
        <v>138</v>
      </c>
      <c r="E159" s="209" t="s">
        <v>20</v>
      </c>
      <c r="F159" s="210" t="s">
        <v>222</v>
      </c>
      <c r="G159" s="208"/>
      <c r="H159" s="211">
        <v>135</v>
      </c>
      <c r="I159" s="212"/>
      <c r="J159" s="212"/>
      <c r="K159" s="208"/>
      <c r="L159" s="208"/>
      <c r="M159" s="213"/>
      <c r="N159" s="214"/>
      <c r="O159" s="215"/>
      <c r="P159" s="215"/>
      <c r="Q159" s="215"/>
      <c r="R159" s="215"/>
      <c r="S159" s="215"/>
      <c r="T159" s="215"/>
      <c r="U159" s="215"/>
      <c r="V159" s="215"/>
      <c r="W159" s="215"/>
      <c r="X159" s="216"/>
      <c r="Y159" s="10"/>
      <c r="Z159" s="10"/>
      <c r="AA159" s="10"/>
      <c r="AB159" s="10"/>
      <c r="AC159" s="10"/>
      <c r="AD159" s="10"/>
      <c r="AE159" s="10"/>
      <c r="AT159" s="217" t="s">
        <v>138</v>
      </c>
      <c r="AU159" s="217" t="s">
        <v>74</v>
      </c>
      <c r="AV159" s="10" t="s">
        <v>82</v>
      </c>
      <c r="AW159" s="10" t="s">
        <v>5</v>
      </c>
      <c r="AX159" s="10" t="s">
        <v>78</v>
      </c>
      <c r="AY159" s="217" t="s">
        <v>134</v>
      </c>
    </row>
    <row r="160" s="2" customFormat="1" ht="24.15" customHeight="1">
      <c r="A160" s="36"/>
      <c r="B160" s="37"/>
      <c r="C160" s="230" t="s">
        <v>223</v>
      </c>
      <c r="D160" s="231" t="s">
        <v>185</v>
      </c>
      <c r="E160" s="232" t="s">
        <v>224</v>
      </c>
      <c r="F160" s="233" t="s">
        <v>225</v>
      </c>
      <c r="G160" s="234" t="s">
        <v>132</v>
      </c>
      <c r="H160" s="235">
        <v>364</v>
      </c>
      <c r="I160" s="236"/>
      <c r="J160" s="237"/>
      <c r="K160" s="238">
        <f>ROUND(P160*H160,2)</f>
        <v>0</v>
      </c>
      <c r="L160" s="233" t="s">
        <v>133</v>
      </c>
      <c r="M160" s="239"/>
      <c r="N160" s="240" t="s">
        <v>20</v>
      </c>
      <c r="O160" s="196" t="s">
        <v>43</v>
      </c>
      <c r="P160" s="197">
        <f>I160+J160</f>
        <v>0</v>
      </c>
      <c r="Q160" s="197">
        <f>ROUND(I160*H160,2)</f>
        <v>0</v>
      </c>
      <c r="R160" s="197">
        <f>ROUND(J160*H160,2)</f>
        <v>0</v>
      </c>
      <c r="S160" s="82"/>
      <c r="T160" s="198">
        <f>S160*H160</f>
        <v>0</v>
      </c>
      <c r="U160" s="198">
        <v>9.0000000000000006E-05</v>
      </c>
      <c r="V160" s="198">
        <f>U160*H160</f>
        <v>0.032760000000000004</v>
      </c>
      <c r="W160" s="198">
        <v>0</v>
      </c>
      <c r="X160" s="199">
        <f>W160*H160</f>
        <v>0</v>
      </c>
      <c r="Y160" s="36"/>
      <c r="Z160" s="36"/>
      <c r="AA160" s="36"/>
      <c r="AB160" s="36"/>
      <c r="AC160" s="36"/>
      <c r="AD160" s="36"/>
      <c r="AE160" s="36"/>
      <c r="AR160" s="200" t="s">
        <v>188</v>
      </c>
      <c r="AT160" s="200" t="s">
        <v>185</v>
      </c>
      <c r="AU160" s="200" t="s">
        <v>74</v>
      </c>
      <c r="AY160" s="15" t="s">
        <v>134</v>
      </c>
      <c r="BE160" s="201">
        <f>IF(O160="základní",K160,0)</f>
        <v>0</v>
      </c>
      <c r="BF160" s="201">
        <f>IF(O160="snížená",K160,0)</f>
        <v>0</v>
      </c>
      <c r="BG160" s="201">
        <f>IF(O160="zákl. přenesená",K160,0)</f>
        <v>0</v>
      </c>
      <c r="BH160" s="201">
        <f>IF(O160="sníž. přenesená",K160,0)</f>
        <v>0</v>
      </c>
      <c r="BI160" s="201">
        <f>IF(O160="nulová",K160,0)</f>
        <v>0</v>
      </c>
      <c r="BJ160" s="15" t="s">
        <v>78</v>
      </c>
      <c r="BK160" s="201">
        <f>ROUND(P160*H160,2)</f>
        <v>0</v>
      </c>
      <c r="BL160" s="15" t="s">
        <v>92</v>
      </c>
      <c r="BM160" s="200" t="s">
        <v>226</v>
      </c>
    </row>
    <row r="161" s="2" customFormat="1">
      <c r="A161" s="36"/>
      <c r="B161" s="37"/>
      <c r="C161" s="38"/>
      <c r="D161" s="202" t="s">
        <v>136</v>
      </c>
      <c r="E161" s="38"/>
      <c r="F161" s="203" t="s">
        <v>225</v>
      </c>
      <c r="G161" s="38"/>
      <c r="H161" s="38"/>
      <c r="I161" s="204"/>
      <c r="J161" s="204"/>
      <c r="K161" s="38"/>
      <c r="L161" s="38"/>
      <c r="M161" s="42"/>
      <c r="N161" s="205"/>
      <c r="O161" s="206"/>
      <c r="P161" s="82"/>
      <c r="Q161" s="82"/>
      <c r="R161" s="82"/>
      <c r="S161" s="82"/>
      <c r="T161" s="82"/>
      <c r="U161" s="82"/>
      <c r="V161" s="82"/>
      <c r="W161" s="82"/>
      <c r="X161" s="83"/>
      <c r="Y161" s="36"/>
      <c r="Z161" s="36"/>
      <c r="AA161" s="36"/>
      <c r="AB161" s="36"/>
      <c r="AC161" s="36"/>
      <c r="AD161" s="36"/>
      <c r="AE161" s="36"/>
      <c r="AT161" s="15" t="s">
        <v>136</v>
      </c>
      <c r="AU161" s="15" t="s">
        <v>74</v>
      </c>
    </row>
    <row r="162" s="10" customFormat="1">
      <c r="A162" s="10"/>
      <c r="B162" s="207"/>
      <c r="C162" s="208"/>
      <c r="D162" s="202" t="s">
        <v>138</v>
      </c>
      <c r="E162" s="209" t="s">
        <v>20</v>
      </c>
      <c r="F162" s="210" t="s">
        <v>227</v>
      </c>
      <c r="G162" s="208"/>
      <c r="H162" s="211">
        <v>118</v>
      </c>
      <c r="I162" s="212"/>
      <c r="J162" s="212"/>
      <c r="K162" s="208"/>
      <c r="L162" s="208"/>
      <c r="M162" s="213"/>
      <c r="N162" s="214"/>
      <c r="O162" s="215"/>
      <c r="P162" s="215"/>
      <c r="Q162" s="215"/>
      <c r="R162" s="215"/>
      <c r="S162" s="215"/>
      <c r="T162" s="215"/>
      <c r="U162" s="215"/>
      <c r="V162" s="215"/>
      <c r="W162" s="215"/>
      <c r="X162" s="216"/>
      <c r="Y162" s="10"/>
      <c r="Z162" s="10"/>
      <c r="AA162" s="10"/>
      <c r="AB162" s="10"/>
      <c r="AC162" s="10"/>
      <c r="AD162" s="10"/>
      <c r="AE162" s="10"/>
      <c r="AT162" s="217" t="s">
        <v>138</v>
      </c>
      <c r="AU162" s="217" t="s">
        <v>74</v>
      </c>
      <c r="AV162" s="10" t="s">
        <v>82</v>
      </c>
      <c r="AW162" s="10" t="s">
        <v>5</v>
      </c>
      <c r="AX162" s="10" t="s">
        <v>74</v>
      </c>
      <c r="AY162" s="217" t="s">
        <v>134</v>
      </c>
    </row>
    <row r="163" s="10" customFormat="1">
      <c r="A163" s="10"/>
      <c r="B163" s="207"/>
      <c r="C163" s="208"/>
      <c r="D163" s="202" t="s">
        <v>138</v>
      </c>
      <c r="E163" s="209" t="s">
        <v>20</v>
      </c>
      <c r="F163" s="210" t="s">
        <v>228</v>
      </c>
      <c r="G163" s="208"/>
      <c r="H163" s="211">
        <v>8</v>
      </c>
      <c r="I163" s="212"/>
      <c r="J163" s="212"/>
      <c r="K163" s="208"/>
      <c r="L163" s="208"/>
      <c r="M163" s="213"/>
      <c r="N163" s="214"/>
      <c r="O163" s="215"/>
      <c r="P163" s="215"/>
      <c r="Q163" s="215"/>
      <c r="R163" s="215"/>
      <c r="S163" s="215"/>
      <c r="T163" s="215"/>
      <c r="U163" s="215"/>
      <c r="V163" s="215"/>
      <c r="W163" s="215"/>
      <c r="X163" s="216"/>
      <c r="Y163" s="10"/>
      <c r="Z163" s="10"/>
      <c r="AA163" s="10"/>
      <c r="AB163" s="10"/>
      <c r="AC163" s="10"/>
      <c r="AD163" s="10"/>
      <c r="AE163" s="10"/>
      <c r="AT163" s="217" t="s">
        <v>138</v>
      </c>
      <c r="AU163" s="217" t="s">
        <v>74</v>
      </c>
      <c r="AV163" s="10" t="s">
        <v>82</v>
      </c>
      <c r="AW163" s="10" t="s">
        <v>5</v>
      </c>
      <c r="AX163" s="10" t="s">
        <v>74</v>
      </c>
      <c r="AY163" s="217" t="s">
        <v>134</v>
      </c>
    </row>
    <row r="164" s="10" customFormat="1">
      <c r="A164" s="10"/>
      <c r="B164" s="207"/>
      <c r="C164" s="208"/>
      <c r="D164" s="202" t="s">
        <v>138</v>
      </c>
      <c r="E164" s="209" t="s">
        <v>20</v>
      </c>
      <c r="F164" s="210" t="s">
        <v>229</v>
      </c>
      <c r="G164" s="208"/>
      <c r="H164" s="211">
        <v>192</v>
      </c>
      <c r="I164" s="212"/>
      <c r="J164" s="212"/>
      <c r="K164" s="208"/>
      <c r="L164" s="208"/>
      <c r="M164" s="213"/>
      <c r="N164" s="214"/>
      <c r="O164" s="215"/>
      <c r="P164" s="215"/>
      <c r="Q164" s="215"/>
      <c r="R164" s="215"/>
      <c r="S164" s="215"/>
      <c r="T164" s="215"/>
      <c r="U164" s="215"/>
      <c r="V164" s="215"/>
      <c r="W164" s="215"/>
      <c r="X164" s="216"/>
      <c r="Y164" s="10"/>
      <c r="Z164" s="10"/>
      <c r="AA164" s="10"/>
      <c r="AB164" s="10"/>
      <c r="AC164" s="10"/>
      <c r="AD164" s="10"/>
      <c r="AE164" s="10"/>
      <c r="AT164" s="217" t="s">
        <v>138</v>
      </c>
      <c r="AU164" s="217" t="s">
        <v>74</v>
      </c>
      <c r="AV164" s="10" t="s">
        <v>82</v>
      </c>
      <c r="AW164" s="10" t="s">
        <v>5</v>
      </c>
      <c r="AX164" s="10" t="s">
        <v>74</v>
      </c>
      <c r="AY164" s="217" t="s">
        <v>134</v>
      </c>
    </row>
    <row r="165" s="10" customFormat="1">
      <c r="A165" s="10"/>
      <c r="B165" s="207"/>
      <c r="C165" s="208"/>
      <c r="D165" s="202" t="s">
        <v>138</v>
      </c>
      <c r="E165" s="209" t="s">
        <v>20</v>
      </c>
      <c r="F165" s="210" t="s">
        <v>230</v>
      </c>
      <c r="G165" s="208"/>
      <c r="H165" s="211">
        <v>38</v>
      </c>
      <c r="I165" s="212"/>
      <c r="J165" s="212"/>
      <c r="K165" s="208"/>
      <c r="L165" s="208"/>
      <c r="M165" s="213"/>
      <c r="N165" s="214"/>
      <c r="O165" s="215"/>
      <c r="P165" s="215"/>
      <c r="Q165" s="215"/>
      <c r="R165" s="215"/>
      <c r="S165" s="215"/>
      <c r="T165" s="215"/>
      <c r="U165" s="215"/>
      <c r="V165" s="215"/>
      <c r="W165" s="215"/>
      <c r="X165" s="216"/>
      <c r="Y165" s="10"/>
      <c r="Z165" s="10"/>
      <c r="AA165" s="10"/>
      <c r="AB165" s="10"/>
      <c r="AC165" s="10"/>
      <c r="AD165" s="10"/>
      <c r="AE165" s="10"/>
      <c r="AT165" s="217" t="s">
        <v>138</v>
      </c>
      <c r="AU165" s="217" t="s">
        <v>74</v>
      </c>
      <c r="AV165" s="10" t="s">
        <v>82</v>
      </c>
      <c r="AW165" s="10" t="s">
        <v>5</v>
      </c>
      <c r="AX165" s="10" t="s">
        <v>74</v>
      </c>
      <c r="AY165" s="217" t="s">
        <v>134</v>
      </c>
    </row>
    <row r="166" s="10" customFormat="1">
      <c r="A166" s="10"/>
      <c r="B166" s="207"/>
      <c r="C166" s="208"/>
      <c r="D166" s="202" t="s">
        <v>138</v>
      </c>
      <c r="E166" s="209" t="s">
        <v>20</v>
      </c>
      <c r="F166" s="210" t="s">
        <v>231</v>
      </c>
      <c r="G166" s="208"/>
      <c r="H166" s="211">
        <v>8</v>
      </c>
      <c r="I166" s="212"/>
      <c r="J166" s="212"/>
      <c r="K166" s="208"/>
      <c r="L166" s="208"/>
      <c r="M166" s="213"/>
      <c r="N166" s="214"/>
      <c r="O166" s="215"/>
      <c r="P166" s="215"/>
      <c r="Q166" s="215"/>
      <c r="R166" s="215"/>
      <c r="S166" s="215"/>
      <c r="T166" s="215"/>
      <c r="U166" s="215"/>
      <c r="V166" s="215"/>
      <c r="W166" s="215"/>
      <c r="X166" s="216"/>
      <c r="Y166" s="10"/>
      <c r="Z166" s="10"/>
      <c r="AA166" s="10"/>
      <c r="AB166" s="10"/>
      <c r="AC166" s="10"/>
      <c r="AD166" s="10"/>
      <c r="AE166" s="10"/>
      <c r="AT166" s="217" t="s">
        <v>138</v>
      </c>
      <c r="AU166" s="217" t="s">
        <v>74</v>
      </c>
      <c r="AV166" s="10" t="s">
        <v>82</v>
      </c>
      <c r="AW166" s="10" t="s">
        <v>5</v>
      </c>
      <c r="AX166" s="10" t="s">
        <v>74</v>
      </c>
      <c r="AY166" s="217" t="s">
        <v>134</v>
      </c>
    </row>
    <row r="167" s="11" customFormat="1">
      <c r="A167" s="11"/>
      <c r="B167" s="218"/>
      <c r="C167" s="219"/>
      <c r="D167" s="202" t="s">
        <v>138</v>
      </c>
      <c r="E167" s="220" t="s">
        <v>20</v>
      </c>
      <c r="F167" s="221" t="s">
        <v>145</v>
      </c>
      <c r="G167" s="219"/>
      <c r="H167" s="222">
        <v>364</v>
      </c>
      <c r="I167" s="223"/>
      <c r="J167" s="223"/>
      <c r="K167" s="219"/>
      <c r="L167" s="219"/>
      <c r="M167" s="224"/>
      <c r="N167" s="225"/>
      <c r="O167" s="226"/>
      <c r="P167" s="226"/>
      <c r="Q167" s="226"/>
      <c r="R167" s="226"/>
      <c r="S167" s="226"/>
      <c r="T167" s="226"/>
      <c r="U167" s="226"/>
      <c r="V167" s="226"/>
      <c r="W167" s="226"/>
      <c r="X167" s="227"/>
      <c r="Y167" s="11"/>
      <c r="Z167" s="11"/>
      <c r="AA167" s="11"/>
      <c r="AB167" s="11"/>
      <c r="AC167" s="11"/>
      <c r="AD167" s="11"/>
      <c r="AE167" s="11"/>
      <c r="AT167" s="228" t="s">
        <v>138</v>
      </c>
      <c r="AU167" s="228" t="s">
        <v>74</v>
      </c>
      <c r="AV167" s="11" t="s">
        <v>92</v>
      </c>
      <c r="AW167" s="11" t="s">
        <v>5</v>
      </c>
      <c r="AX167" s="11" t="s">
        <v>78</v>
      </c>
      <c r="AY167" s="228" t="s">
        <v>134</v>
      </c>
    </row>
    <row r="168" s="2" customFormat="1" ht="24.15" customHeight="1">
      <c r="A168" s="36"/>
      <c r="B168" s="37"/>
      <c r="C168" s="230" t="s">
        <v>232</v>
      </c>
      <c r="D168" s="231" t="s">
        <v>185</v>
      </c>
      <c r="E168" s="232" t="s">
        <v>233</v>
      </c>
      <c r="F168" s="233" t="s">
        <v>234</v>
      </c>
      <c r="G168" s="234" t="s">
        <v>132</v>
      </c>
      <c r="H168" s="235">
        <v>152</v>
      </c>
      <c r="I168" s="236"/>
      <c r="J168" s="237"/>
      <c r="K168" s="238">
        <f>ROUND(P168*H168,2)</f>
        <v>0</v>
      </c>
      <c r="L168" s="233" t="s">
        <v>133</v>
      </c>
      <c r="M168" s="239"/>
      <c r="N168" s="240" t="s">
        <v>20</v>
      </c>
      <c r="O168" s="196" t="s">
        <v>43</v>
      </c>
      <c r="P168" s="197">
        <f>I168+J168</f>
        <v>0</v>
      </c>
      <c r="Q168" s="197">
        <f>ROUND(I168*H168,2)</f>
        <v>0</v>
      </c>
      <c r="R168" s="197">
        <f>ROUND(J168*H168,2)</f>
        <v>0</v>
      </c>
      <c r="S168" s="82"/>
      <c r="T168" s="198">
        <f>S168*H168</f>
        <v>0</v>
      </c>
      <c r="U168" s="198">
        <v>0.00123</v>
      </c>
      <c r="V168" s="198">
        <f>U168*H168</f>
        <v>0.18695999999999999</v>
      </c>
      <c r="W168" s="198">
        <v>0</v>
      </c>
      <c r="X168" s="199">
        <f>W168*H168</f>
        <v>0</v>
      </c>
      <c r="Y168" s="36"/>
      <c r="Z168" s="36"/>
      <c r="AA168" s="36"/>
      <c r="AB168" s="36"/>
      <c r="AC168" s="36"/>
      <c r="AD168" s="36"/>
      <c r="AE168" s="36"/>
      <c r="AR168" s="200" t="s">
        <v>188</v>
      </c>
      <c r="AT168" s="200" t="s">
        <v>185</v>
      </c>
      <c r="AU168" s="200" t="s">
        <v>74</v>
      </c>
      <c r="AY168" s="15" t="s">
        <v>134</v>
      </c>
      <c r="BE168" s="201">
        <f>IF(O168="základní",K168,0)</f>
        <v>0</v>
      </c>
      <c r="BF168" s="201">
        <f>IF(O168="snížená",K168,0)</f>
        <v>0</v>
      </c>
      <c r="BG168" s="201">
        <f>IF(O168="zákl. přenesená",K168,0)</f>
        <v>0</v>
      </c>
      <c r="BH168" s="201">
        <f>IF(O168="sníž. přenesená",K168,0)</f>
        <v>0</v>
      </c>
      <c r="BI168" s="201">
        <f>IF(O168="nulová",K168,0)</f>
        <v>0</v>
      </c>
      <c r="BJ168" s="15" t="s">
        <v>78</v>
      </c>
      <c r="BK168" s="201">
        <f>ROUND(P168*H168,2)</f>
        <v>0</v>
      </c>
      <c r="BL168" s="15" t="s">
        <v>92</v>
      </c>
      <c r="BM168" s="200" t="s">
        <v>235</v>
      </c>
    </row>
    <row r="169" s="2" customFormat="1">
      <c r="A169" s="36"/>
      <c r="B169" s="37"/>
      <c r="C169" s="38"/>
      <c r="D169" s="202" t="s">
        <v>136</v>
      </c>
      <c r="E169" s="38"/>
      <c r="F169" s="203" t="s">
        <v>234</v>
      </c>
      <c r="G169" s="38"/>
      <c r="H169" s="38"/>
      <c r="I169" s="204"/>
      <c r="J169" s="204"/>
      <c r="K169" s="38"/>
      <c r="L169" s="38"/>
      <c r="M169" s="42"/>
      <c r="N169" s="205"/>
      <c r="O169" s="206"/>
      <c r="P169" s="82"/>
      <c r="Q169" s="82"/>
      <c r="R169" s="82"/>
      <c r="S169" s="82"/>
      <c r="T169" s="82"/>
      <c r="U169" s="82"/>
      <c r="V169" s="82"/>
      <c r="W169" s="82"/>
      <c r="X169" s="83"/>
      <c r="Y169" s="36"/>
      <c r="Z169" s="36"/>
      <c r="AA169" s="36"/>
      <c r="AB169" s="36"/>
      <c r="AC169" s="36"/>
      <c r="AD169" s="36"/>
      <c r="AE169" s="36"/>
      <c r="AT169" s="15" t="s">
        <v>136</v>
      </c>
      <c r="AU169" s="15" t="s">
        <v>74</v>
      </c>
    </row>
    <row r="170" s="10" customFormat="1">
      <c r="A170" s="10"/>
      <c r="B170" s="207"/>
      <c r="C170" s="208"/>
      <c r="D170" s="202" t="s">
        <v>138</v>
      </c>
      <c r="E170" s="209" t="s">
        <v>20</v>
      </c>
      <c r="F170" s="210" t="s">
        <v>236</v>
      </c>
      <c r="G170" s="208"/>
      <c r="H170" s="211">
        <v>152</v>
      </c>
      <c r="I170" s="212"/>
      <c r="J170" s="212"/>
      <c r="K170" s="208"/>
      <c r="L170" s="208"/>
      <c r="M170" s="213"/>
      <c r="N170" s="214"/>
      <c r="O170" s="215"/>
      <c r="P170" s="215"/>
      <c r="Q170" s="215"/>
      <c r="R170" s="215"/>
      <c r="S170" s="215"/>
      <c r="T170" s="215"/>
      <c r="U170" s="215"/>
      <c r="V170" s="215"/>
      <c r="W170" s="215"/>
      <c r="X170" s="216"/>
      <c r="Y170" s="10"/>
      <c r="Z170" s="10"/>
      <c r="AA170" s="10"/>
      <c r="AB170" s="10"/>
      <c r="AC170" s="10"/>
      <c r="AD170" s="10"/>
      <c r="AE170" s="10"/>
      <c r="AT170" s="217" t="s">
        <v>138</v>
      </c>
      <c r="AU170" s="217" t="s">
        <v>74</v>
      </c>
      <c r="AV170" s="10" t="s">
        <v>82</v>
      </c>
      <c r="AW170" s="10" t="s">
        <v>5</v>
      </c>
      <c r="AX170" s="10" t="s">
        <v>78</v>
      </c>
      <c r="AY170" s="217" t="s">
        <v>134</v>
      </c>
    </row>
    <row r="171" s="2" customFormat="1" ht="24.15" customHeight="1">
      <c r="A171" s="36"/>
      <c r="B171" s="37"/>
      <c r="C171" s="230" t="s">
        <v>9</v>
      </c>
      <c r="D171" s="231" t="s">
        <v>185</v>
      </c>
      <c r="E171" s="232" t="s">
        <v>237</v>
      </c>
      <c r="F171" s="233" t="s">
        <v>238</v>
      </c>
      <c r="G171" s="234" t="s">
        <v>132</v>
      </c>
      <c r="H171" s="235">
        <v>48</v>
      </c>
      <c r="I171" s="236"/>
      <c r="J171" s="237"/>
      <c r="K171" s="238">
        <f>ROUND(P171*H171,2)</f>
        <v>0</v>
      </c>
      <c r="L171" s="233" t="s">
        <v>133</v>
      </c>
      <c r="M171" s="239"/>
      <c r="N171" s="240" t="s">
        <v>20</v>
      </c>
      <c r="O171" s="196" t="s">
        <v>43</v>
      </c>
      <c r="P171" s="197">
        <f>I171+J171</f>
        <v>0</v>
      </c>
      <c r="Q171" s="197">
        <f>ROUND(I171*H171,2)</f>
        <v>0</v>
      </c>
      <c r="R171" s="197">
        <f>ROUND(J171*H171,2)</f>
        <v>0</v>
      </c>
      <c r="S171" s="82"/>
      <c r="T171" s="198">
        <f>S171*H171</f>
        <v>0</v>
      </c>
      <c r="U171" s="198">
        <v>0.0011100000000000001</v>
      </c>
      <c r="V171" s="198">
        <f>U171*H171</f>
        <v>0.053280000000000008</v>
      </c>
      <c r="W171" s="198">
        <v>0</v>
      </c>
      <c r="X171" s="199">
        <f>W171*H171</f>
        <v>0</v>
      </c>
      <c r="Y171" s="36"/>
      <c r="Z171" s="36"/>
      <c r="AA171" s="36"/>
      <c r="AB171" s="36"/>
      <c r="AC171" s="36"/>
      <c r="AD171" s="36"/>
      <c r="AE171" s="36"/>
      <c r="AR171" s="200" t="s">
        <v>188</v>
      </c>
      <c r="AT171" s="200" t="s">
        <v>185</v>
      </c>
      <c r="AU171" s="200" t="s">
        <v>74</v>
      </c>
      <c r="AY171" s="15" t="s">
        <v>134</v>
      </c>
      <c r="BE171" s="201">
        <f>IF(O171="základní",K171,0)</f>
        <v>0</v>
      </c>
      <c r="BF171" s="201">
        <f>IF(O171="snížená",K171,0)</f>
        <v>0</v>
      </c>
      <c r="BG171" s="201">
        <f>IF(O171="zákl. přenesená",K171,0)</f>
        <v>0</v>
      </c>
      <c r="BH171" s="201">
        <f>IF(O171="sníž. přenesená",K171,0)</f>
        <v>0</v>
      </c>
      <c r="BI171" s="201">
        <f>IF(O171="nulová",K171,0)</f>
        <v>0</v>
      </c>
      <c r="BJ171" s="15" t="s">
        <v>78</v>
      </c>
      <c r="BK171" s="201">
        <f>ROUND(P171*H171,2)</f>
        <v>0</v>
      </c>
      <c r="BL171" s="15" t="s">
        <v>92</v>
      </c>
      <c r="BM171" s="200" t="s">
        <v>239</v>
      </c>
    </row>
    <row r="172" s="2" customFormat="1">
      <c r="A172" s="36"/>
      <c r="B172" s="37"/>
      <c r="C172" s="38"/>
      <c r="D172" s="202" t="s">
        <v>136</v>
      </c>
      <c r="E172" s="38"/>
      <c r="F172" s="203" t="s">
        <v>238</v>
      </c>
      <c r="G172" s="38"/>
      <c r="H172" s="38"/>
      <c r="I172" s="204"/>
      <c r="J172" s="204"/>
      <c r="K172" s="38"/>
      <c r="L172" s="38"/>
      <c r="M172" s="42"/>
      <c r="N172" s="205"/>
      <c r="O172" s="206"/>
      <c r="P172" s="82"/>
      <c r="Q172" s="82"/>
      <c r="R172" s="82"/>
      <c r="S172" s="82"/>
      <c r="T172" s="82"/>
      <c r="U172" s="82"/>
      <c r="V172" s="82"/>
      <c r="W172" s="82"/>
      <c r="X172" s="83"/>
      <c r="Y172" s="36"/>
      <c r="Z172" s="36"/>
      <c r="AA172" s="36"/>
      <c r="AB172" s="36"/>
      <c r="AC172" s="36"/>
      <c r="AD172" s="36"/>
      <c r="AE172" s="36"/>
      <c r="AT172" s="15" t="s">
        <v>136</v>
      </c>
      <c r="AU172" s="15" t="s">
        <v>74</v>
      </c>
    </row>
    <row r="173" s="10" customFormat="1">
      <c r="A173" s="10"/>
      <c r="B173" s="207"/>
      <c r="C173" s="208"/>
      <c r="D173" s="202" t="s">
        <v>138</v>
      </c>
      <c r="E173" s="209" t="s">
        <v>20</v>
      </c>
      <c r="F173" s="210" t="s">
        <v>240</v>
      </c>
      <c r="G173" s="208"/>
      <c r="H173" s="211">
        <v>48</v>
      </c>
      <c r="I173" s="212"/>
      <c r="J173" s="212"/>
      <c r="K173" s="208"/>
      <c r="L173" s="208"/>
      <c r="M173" s="213"/>
      <c r="N173" s="214"/>
      <c r="O173" s="215"/>
      <c r="P173" s="215"/>
      <c r="Q173" s="215"/>
      <c r="R173" s="215"/>
      <c r="S173" s="215"/>
      <c r="T173" s="215"/>
      <c r="U173" s="215"/>
      <c r="V173" s="215"/>
      <c r="W173" s="215"/>
      <c r="X173" s="216"/>
      <c r="Y173" s="10"/>
      <c r="Z173" s="10"/>
      <c r="AA173" s="10"/>
      <c r="AB173" s="10"/>
      <c r="AC173" s="10"/>
      <c r="AD173" s="10"/>
      <c r="AE173" s="10"/>
      <c r="AT173" s="217" t="s">
        <v>138</v>
      </c>
      <c r="AU173" s="217" t="s">
        <v>74</v>
      </c>
      <c r="AV173" s="10" t="s">
        <v>82</v>
      </c>
      <c r="AW173" s="10" t="s">
        <v>5</v>
      </c>
      <c r="AX173" s="10" t="s">
        <v>78</v>
      </c>
      <c r="AY173" s="217" t="s">
        <v>134</v>
      </c>
    </row>
    <row r="174" s="2" customFormat="1" ht="24.15" customHeight="1">
      <c r="A174" s="36"/>
      <c r="B174" s="37"/>
      <c r="C174" s="187" t="s">
        <v>241</v>
      </c>
      <c r="D174" s="229" t="s">
        <v>129</v>
      </c>
      <c r="E174" s="189" t="s">
        <v>242</v>
      </c>
      <c r="F174" s="190" t="s">
        <v>243</v>
      </c>
      <c r="G174" s="191" t="s">
        <v>244</v>
      </c>
      <c r="H174" s="192">
        <v>8</v>
      </c>
      <c r="I174" s="193"/>
      <c r="J174" s="193"/>
      <c r="K174" s="194">
        <f>ROUND(P174*H174,2)</f>
        <v>0</v>
      </c>
      <c r="L174" s="190" t="s">
        <v>133</v>
      </c>
      <c r="M174" s="42"/>
      <c r="N174" s="195" t="s">
        <v>20</v>
      </c>
      <c r="O174" s="196" t="s">
        <v>43</v>
      </c>
      <c r="P174" s="197">
        <f>I174+J174</f>
        <v>0</v>
      </c>
      <c r="Q174" s="197">
        <f>ROUND(I174*H174,2)</f>
        <v>0</v>
      </c>
      <c r="R174" s="197">
        <f>ROUND(J174*H174,2)</f>
        <v>0</v>
      </c>
      <c r="S174" s="82"/>
      <c r="T174" s="198">
        <f>S174*H174</f>
        <v>0</v>
      </c>
      <c r="U174" s="198">
        <v>0</v>
      </c>
      <c r="V174" s="198">
        <f>U174*H174</f>
        <v>0</v>
      </c>
      <c r="W174" s="198">
        <v>0</v>
      </c>
      <c r="X174" s="199">
        <f>W174*H174</f>
        <v>0</v>
      </c>
      <c r="Y174" s="36"/>
      <c r="Z174" s="36"/>
      <c r="AA174" s="36"/>
      <c r="AB174" s="36"/>
      <c r="AC174" s="36"/>
      <c r="AD174" s="36"/>
      <c r="AE174" s="36"/>
      <c r="AR174" s="200" t="s">
        <v>92</v>
      </c>
      <c r="AT174" s="200" t="s">
        <v>129</v>
      </c>
      <c r="AU174" s="200" t="s">
        <v>74</v>
      </c>
      <c r="AY174" s="15" t="s">
        <v>134</v>
      </c>
      <c r="BE174" s="201">
        <f>IF(O174="základní",K174,0)</f>
        <v>0</v>
      </c>
      <c r="BF174" s="201">
        <f>IF(O174="snížená",K174,0)</f>
        <v>0</v>
      </c>
      <c r="BG174" s="201">
        <f>IF(O174="zákl. přenesená",K174,0)</f>
        <v>0</v>
      </c>
      <c r="BH174" s="201">
        <f>IF(O174="sníž. přenesená",K174,0)</f>
        <v>0</v>
      </c>
      <c r="BI174" s="201">
        <f>IF(O174="nulová",K174,0)</f>
        <v>0</v>
      </c>
      <c r="BJ174" s="15" t="s">
        <v>78</v>
      </c>
      <c r="BK174" s="201">
        <f>ROUND(P174*H174,2)</f>
        <v>0</v>
      </c>
      <c r="BL174" s="15" t="s">
        <v>92</v>
      </c>
      <c r="BM174" s="200" t="s">
        <v>245</v>
      </c>
    </row>
    <row r="175" s="2" customFormat="1">
      <c r="A175" s="36"/>
      <c r="B175" s="37"/>
      <c r="C175" s="38"/>
      <c r="D175" s="202" t="s">
        <v>136</v>
      </c>
      <c r="E175" s="38"/>
      <c r="F175" s="203" t="s">
        <v>246</v>
      </c>
      <c r="G175" s="38"/>
      <c r="H175" s="38"/>
      <c r="I175" s="204"/>
      <c r="J175" s="204"/>
      <c r="K175" s="38"/>
      <c r="L175" s="38"/>
      <c r="M175" s="42"/>
      <c r="N175" s="205"/>
      <c r="O175" s="206"/>
      <c r="P175" s="82"/>
      <c r="Q175" s="82"/>
      <c r="R175" s="82"/>
      <c r="S175" s="82"/>
      <c r="T175" s="82"/>
      <c r="U175" s="82"/>
      <c r="V175" s="82"/>
      <c r="W175" s="82"/>
      <c r="X175" s="83"/>
      <c r="Y175" s="36"/>
      <c r="Z175" s="36"/>
      <c r="AA175" s="36"/>
      <c r="AB175" s="36"/>
      <c r="AC175" s="36"/>
      <c r="AD175" s="36"/>
      <c r="AE175" s="36"/>
      <c r="AT175" s="15" t="s">
        <v>136</v>
      </c>
      <c r="AU175" s="15" t="s">
        <v>74</v>
      </c>
    </row>
    <row r="176" s="10" customFormat="1">
      <c r="A176" s="10"/>
      <c r="B176" s="207"/>
      <c r="C176" s="208"/>
      <c r="D176" s="202" t="s">
        <v>138</v>
      </c>
      <c r="E176" s="209" t="s">
        <v>20</v>
      </c>
      <c r="F176" s="210" t="s">
        <v>247</v>
      </c>
      <c r="G176" s="208"/>
      <c r="H176" s="211">
        <v>8</v>
      </c>
      <c r="I176" s="212"/>
      <c r="J176" s="212"/>
      <c r="K176" s="208"/>
      <c r="L176" s="208"/>
      <c r="M176" s="213"/>
      <c r="N176" s="214"/>
      <c r="O176" s="215"/>
      <c r="P176" s="215"/>
      <c r="Q176" s="215"/>
      <c r="R176" s="215"/>
      <c r="S176" s="215"/>
      <c r="T176" s="215"/>
      <c r="U176" s="215"/>
      <c r="V176" s="215"/>
      <c r="W176" s="215"/>
      <c r="X176" s="216"/>
      <c r="Y176" s="10"/>
      <c r="Z176" s="10"/>
      <c r="AA176" s="10"/>
      <c r="AB176" s="10"/>
      <c r="AC176" s="10"/>
      <c r="AD176" s="10"/>
      <c r="AE176" s="10"/>
      <c r="AT176" s="217" t="s">
        <v>138</v>
      </c>
      <c r="AU176" s="217" t="s">
        <v>74</v>
      </c>
      <c r="AV176" s="10" t="s">
        <v>82</v>
      </c>
      <c r="AW176" s="10" t="s">
        <v>5</v>
      </c>
      <c r="AX176" s="10" t="s">
        <v>78</v>
      </c>
      <c r="AY176" s="217" t="s">
        <v>134</v>
      </c>
    </row>
    <row r="177" s="2" customFormat="1" ht="24.15" customHeight="1">
      <c r="A177" s="36"/>
      <c r="B177" s="37"/>
      <c r="C177" s="187" t="s">
        <v>248</v>
      </c>
      <c r="D177" s="229" t="s">
        <v>129</v>
      </c>
      <c r="E177" s="189" t="s">
        <v>249</v>
      </c>
      <c r="F177" s="190" t="s">
        <v>250</v>
      </c>
      <c r="G177" s="191" t="s">
        <v>244</v>
      </c>
      <c r="H177" s="192">
        <v>8</v>
      </c>
      <c r="I177" s="193"/>
      <c r="J177" s="193"/>
      <c r="K177" s="194">
        <f>ROUND(P177*H177,2)</f>
        <v>0</v>
      </c>
      <c r="L177" s="190" t="s">
        <v>133</v>
      </c>
      <c r="M177" s="42"/>
      <c r="N177" s="195" t="s">
        <v>20</v>
      </c>
      <c r="O177" s="196" t="s">
        <v>43</v>
      </c>
      <c r="P177" s="197">
        <f>I177+J177</f>
        <v>0</v>
      </c>
      <c r="Q177" s="197">
        <f>ROUND(I177*H177,2)</f>
        <v>0</v>
      </c>
      <c r="R177" s="197">
        <f>ROUND(J177*H177,2)</f>
        <v>0</v>
      </c>
      <c r="S177" s="82"/>
      <c r="T177" s="198">
        <f>S177*H177</f>
        <v>0</v>
      </c>
      <c r="U177" s="198">
        <v>0</v>
      </c>
      <c r="V177" s="198">
        <f>U177*H177</f>
        <v>0</v>
      </c>
      <c r="W177" s="198">
        <v>0</v>
      </c>
      <c r="X177" s="199">
        <f>W177*H177</f>
        <v>0</v>
      </c>
      <c r="Y177" s="36"/>
      <c r="Z177" s="36"/>
      <c r="AA177" s="36"/>
      <c r="AB177" s="36"/>
      <c r="AC177" s="36"/>
      <c r="AD177" s="36"/>
      <c r="AE177" s="36"/>
      <c r="AR177" s="200" t="s">
        <v>92</v>
      </c>
      <c r="AT177" s="200" t="s">
        <v>129</v>
      </c>
      <c r="AU177" s="200" t="s">
        <v>74</v>
      </c>
      <c r="AY177" s="15" t="s">
        <v>134</v>
      </c>
      <c r="BE177" s="201">
        <f>IF(O177="základní",K177,0)</f>
        <v>0</v>
      </c>
      <c r="BF177" s="201">
        <f>IF(O177="snížená",K177,0)</f>
        <v>0</v>
      </c>
      <c r="BG177" s="201">
        <f>IF(O177="zákl. přenesená",K177,0)</f>
        <v>0</v>
      </c>
      <c r="BH177" s="201">
        <f>IF(O177="sníž. přenesená",K177,0)</f>
        <v>0</v>
      </c>
      <c r="BI177" s="201">
        <f>IF(O177="nulová",K177,0)</f>
        <v>0</v>
      </c>
      <c r="BJ177" s="15" t="s">
        <v>78</v>
      </c>
      <c r="BK177" s="201">
        <f>ROUND(P177*H177,2)</f>
        <v>0</v>
      </c>
      <c r="BL177" s="15" t="s">
        <v>92</v>
      </c>
      <c r="BM177" s="200" t="s">
        <v>251</v>
      </c>
    </row>
    <row r="178" s="2" customFormat="1">
      <c r="A178" s="36"/>
      <c r="B178" s="37"/>
      <c r="C178" s="38"/>
      <c r="D178" s="202" t="s">
        <v>136</v>
      </c>
      <c r="E178" s="38"/>
      <c r="F178" s="203" t="s">
        <v>252</v>
      </c>
      <c r="G178" s="38"/>
      <c r="H178" s="38"/>
      <c r="I178" s="204"/>
      <c r="J178" s="204"/>
      <c r="K178" s="38"/>
      <c r="L178" s="38"/>
      <c r="M178" s="42"/>
      <c r="N178" s="205"/>
      <c r="O178" s="206"/>
      <c r="P178" s="82"/>
      <c r="Q178" s="82"/>
      <c r="R178" s="82"/>
      <c r="S178" s="82"/>
      <c r="T178" s="82"/>
      <c r="U178" s="82"/>
      <c r="V178" s="82"/>
      <c r="W178" s="82"/>
      <c r="X178" s="83"/>
      <c r="Y178" s="36"/>
      <c r="Z178" s="36"/>
      <c r="AA178" s="36"/>
      <c r="AB178" s="36"/>
      <c r="AC178" s="36"/>
      <c r="AD178" s="36"/>
      <c r="AE178" s="36"/>
      <c r="AT178" s="15" t="s">
        <v>136</v>
      </c>
      <c r="AU178" s="15" t="s">
        <v>74</v>
      </c>
    </row>
    <row r="179" s="10" customFormat="1">
      <c r="A179" s="10"/>
      <c r="B179" s="207"/>
      <c r="C179" s="208"/>
      <c r="D179" s="202" t="s">
        <v>138</v>
      </c>
      <c r="E179" s="209" t="s">
        <v>20</v>
      </c>
      <c r="F179" s="210" t="s">
        <v>253</v>
      </c>
      <c r="G179" s="208"/>
      <c r="H179" s="211">
        <v>8</v>
      </c>
      <c r="I179" s="212"/>
      <c r="J179" s="212"/>
      <c r="K179" s="208"/>
      <c r="L179" s="208"/>
      <c r="M179" s="213"/>
      <c r="N179" s="214"/>
      <c r="O179" s="215"/>
      <c r="P179" s="215"/>
      <c r="Q179" s="215"/>
      <c r="R179" s="215"/>
      <c r="S179" s="215"/>
      <c r="T179" s="215"/>
      <c r="U179" s="215"/>
      <c r="V179" s="215"/>
      <c r="W179" s="215"/>
      <c r="X179" s="216"/>
      <c r="Y179" s="10"/>
      <c r="Z179" s="10"/>
      <c r="AA179" s="10"/>
      <c r="AB179" s="10"/>
      <c r="AC179" s="10"/>
      <c r="AD179" s="10"/>
      <c r="AE179" s="10"/>
      <c r="AT179" s="217" t="s">
        <v>138</v>
      </c>
      <c r="AU179" s="217" t="s">
        <v>74</v>
      </c>
      <c r="AV179" s="10" t="s">
        <v>82</v>
      </c>
      <c r="AW179" s="10" t="s">
        <v>5</v>
      </c>
      <c r="AX179" s="10" t="s">
        <v>78</v>
      </c>
      <c r="AY179" s="217" t="s">
        <v>134</v>
      </c>
    </row>
    <row r="180" s="2" customFormat="1" ht="24.15" customHeight="1">
      <c r="A180" s="36"/>
      <c r="B180" s="37"/>
      <c r="C180" s="187" t="s">
        <v>254</v>
      </c>
      <c r="D180" s="229" t="s">
        <v>129</v>
      </c>
      <c r="E180" s="189" t="s">
        <v>255</v>
      </c>
      <c r="F180" s="190" t="s">
        <v>256</v>
      </c>
      <c r="G180" s="191" t="s">
        <v>132</v>
      </c>
      <c r="H180" s="192">
        <v>8</v>
      </c>
      <c r="I180" s="193"/>
      <c r="J180" s="193"/>
      <c r="K180" s="194">
        <f>ROUND(P180*H180,2)</f>
        <v>0</v>
      </c>
      <c r="L180" s="190" t="s">
        <v>133</v>
      </c>
      <c r="M180" s="42"/>
      <c r="N180" s="195" t="s">
        <v>20</v>
      </c>
      <c r="O180" s="196" t="s">
        <v>43</v>
      </c>
      <c r="P180" s="197">
        <f>I180+J180</f>
        <v>0</v>
      </c>
      <c r="Q180" s="197">
        <f>ROUND(I180*H180,2)</f>
        <v>0</v>
      </c>
      <c r="R180" s="197">
        <f>ROUND(J180*H180,2)</f>
        <v>0</v>
      </c>
      <c r="S180" s="82"/>
      <c r="T180" s="198">
        <f>S180*H180</f>
        <v>0</v>
      </c>
      <c r="U180" s="198">
        <v>0</v>
      </c>
      <c r="V180" s="198">
        <f>U180*H180</f>
        <v>0</v>
      </c>
      <c r="W180" s="198">
        <v>0</v>
      </c>
      <c r="X180" s="199">
        <f>W180*H180</f>
        <v>0</v>
      </c>
      <c r="Y180" s="36"/>
      <c r="Z180" s="36"/>
      <c r="AA180" s="36"/>
      <c r="AB180" s="36"/>
      <c r="AC180" s="36"/>
      <c r="AD180" s="36"/>
      <c r="AE180" s="36"/>
      <c r="AR180" s="200" t="s">
        <v>92</v>
      </c>
      <c r="AT180" s="200" t="s">
        <v>129</v>
      </c>
      <c r="AU180" s="200" t="s">
        <v>74</v>
      </c>
      <c r="AY180" s="15" t="s">
        <v>134</v>
      </c>
      <c r="BE180" s="201">
        <f>IF(O180="základní",K180,0)</f>
        <v>0</v>
      </c>
      <c r="BF180" s="201">
        <f>IF(O180="snížená",K180,0)</f>
        <v>0</v>
      </c>
      <c r="BG180" s="201">
        <f>IF(O180="zákl. přenesená",K180,0)</f>
        <v>0</v>
      </c>
      <c r="BH180" s="201">
        <f>IF(O180="sníž. přenesená",K180,0)</f>
        <v>0</v>
      </c>
      <c r="BI180" s="201">
        <f>IF(O180="nulová",K180,0)</f>
        <v>0</v>
      </c>
      <c r="BJ180" s="15" t="s">
        <v>78</v>
      </c>
      <c r="BK180" s="201">
        <f>ROUND(P180*H180,2)</f>
        <v>0</v>
      </c>
      <c r="BL180" s="15" t="s">
        <v>92</v>
      </c>
      <c r="BM180" s="200" t="s">
        <v>257</v>
      </c>
    </row>
    <row r="181" s="2" customFormat="1">
      <c r="A181" s="36"/>
      <c r="B181" s="37"/>
      <c r="C181" s="38"/>
      <c r="D181" s="202" t="s">
        <v>136</v>
      </c>
      <c r="E181" s="38"/>
      <c r="F181" s="203" t="s">
        <v>258</v>
      </c>
      <c r="G181" s="38"/>
      <c r="H181" s="38"/>
      <c r="I181" s="204"/>
      <c r="J181" s="204"/>
      <c r="K181" s="38"/>
      <c r="L181" s="38"/>
      <c r="M181" s="42"/>
      <c r="N181" s="205"/>
      <c r="O181" s="206"/>
      <c r="P181" s="82"/>
      <c r="Q181" s="82"/>
      <c r="R181" s="82"/>
      <c r="S181" s="82"/>
      <c r="T181" s="82"/>
      <c r="U181" s="82"/>
      <c r="V181" s="82"/>
      <c r="W181" s="82"/>
      <c r="X181" s="83"/>
      <c r="Y181" s="36"/>
      <c r="Z181" s="36"/>
      <c r="AA181" s="36"/>
      <c r="AB181" s="36"/>
      <c r="AC181" s="36"/>
      <c r="AD181" s="36"/>
      <c r="AE181" s="36"/>
      <c r="AT181" s="15" t="s">
        <v>136</v>
      </c>
      <c r="AU181" s="15" t="s">
        <v>74</v>
      </c>
    </row>
    <row r="182" s="10" customFormat="1">
      <c r="A182" s="10"/>
      <c r="B182" s="207"/>
      <c r="C182" s="208"/>
      <c r="D182" s="202" t="s">
        <v>138</v>
      </c>
      <c r="E182" s="209" t="s">
        <v>20</v>
      </c>
      <c r="F182" s="210" t="s">
        <v>259</v>
      </c>
      <c r="G182" s="208"/>
      <c r="H182" s="211">
        <v>8</v>
      </c>
      <c r="I182" s="212"/>
      <c r="J182" s="212"/>
      <c r="K182" s="208"/>
      <c r="L182" s="208"/>
      <c r="M182" s="213"/>
      <c r="N182" s="214"/>
      <c r="O182" s="215"/>
      <c r="P182" s="215"/>
      <c r="Q182" s="215"/>
      <c r="R182" s="215"/>
      <c r="S182" s="215"/>
      <c r="T182" s="215"/>
      <c r="U182" s="215"/>
      <c r="V182" s="215"/>
      <c r="W182" s="215"/>
      <c r="X182" s="216"/>
      <c r="Y182" s="10"/>
      <c r="Z182" s="10"/>
      <c r="AA182" s="10"/>
      <c r="AB182" s="10"/>
      <c r="AC182" s="10"/>
      <c r="AD182" s="10"/>
      <c r="AE182" s="10"/>
      <c r="AT182" s="217" t="s">
        <v>138</v>
      </c>
      <c r="AU182" s="217" t="s">
        <v>74</v>
      </c>
      <c r="AV182" s="10" t="s">
        <v>82</v>
      </c>
      <c r="AW182" s="10" t="s">
        <v>5</v>
      </c>
      <c r="AX182" s="10" t="s">
        <v>78</v>
      </c>
      <c r="AY182" s="217" t="s">
        <v>134</v>
      </c>
    </row>
    <row r="183" s="2" customFormat="1" ht="24.15" customHeight="1">
      <c r="A183" s="36"/>
      <c r="B183" s="37"/>
      <c r="C183" s="187" t="s">
        <v>260</v>
      </c>
      <c r="D183" s="229" t="s">
        <v>129</v>
      </c>
      <c r="E183" s="189" t="s">
        <v>261</v>
      </c>
      <c r="F183" s="190" t="s">
        <v>262</v>
      </c>
      <c r="G183" s="191" t="s">
        <v>132</v>
      </c>
      <c r="H183" s="192">
        <v>8</v>
      </c>
      <c r="I183" s="193"/>
      <c r="J183" s="193"/>
      <c r="K183" s="194">
        <f>ROUND(P183*H183,2)</f>
        <v>0</v>
      </c>
      <c r="L183" s="190" t="s">
        <v>133</v>
      </c>
      <c r="M183" s="42"/>
      <c r="N183" s="195" t="s">
        <v>20</v>
      </c>
      <c r="O183" s="196" t="s">
        <v>43</v>
      </c>
      <c r="P183" s="197">
        <f>I183+J183</f>
        <v>0</v>
      </c>
      <c r="Q183" s="197">
        <f>ROUND(I183*H183,2)</f>
        <v>0</v>
      </c>
      <c r="R183" s="197">
        <f>ROUND(J183*H183,2)</f>
        <v>0</v>
      </c>
      <c r="S183" s="82"/>
      <c r="T183" s="198">
        <f>S183*H183</f>
        <v>0</v>
      </c>
      <c r="U183" s="198">
        <v>0</v>
      </c>
      <c r="V183" s="198">
        <f>U183*H183</f>
        <v>0</v>
      </c>
      <c r="W183" s="198">
        <v>0</v>
      </c>
      <c r="X183" s="199">
        <f>W183*H183</f>
        <v>0</v>
      </c>
      <c r="Y183" s="36"/>
      <c r="Z183" s="36"/>
      <c r="AA183" s="36"/>
      <c r="AB183" s="36"/>
      <c r="AC183" s="36"/>
      <c r="AD183" s="36"/>
      <c r="AE183" s="36"/>
      <c r="AR183" s="200" t="s">
        <v>92</v>
      </c>
      <c r="AT183" s="200" t="s">
        <v>129</v>
      </c>
      <c r="AU183" s="200" t="s">
        <v>74</v>
      </c>
      <c r="AY183" s="15" t="s">
        <v>134</v>
      </c>
      <c r="BE183" s="201">
        <f>IF(O183="základní",K183,0)</f>
        <v>0</v>
      </c>
      <c r="BF183" s="201">
        <f>IF(O183="snížená",K183,0)</f>
        <v>0</v>
      </c>
      <c r="BG183" s="201">
        <f>IF(O183="zákl. přenesená",K183,0)</f>
        <v>0</v>
      </c>
      <c r="BH183" s="201">
        <f>IF(O183="sníž. přenesená",K183,0)</f>
        <v>0</v>
      </c>
      <c r="BI183" s="201">
        <f>IF(O183="nulová",K183,0)</f>
        <v>0</v>
      </c>
      <c r="BJ183" s="15" t="s">
        <v>78</v>
      </c>
      <c r="BK183" s="201">
        <f>ROUND(P183*H183,2)</f>
        <v>0</v>
      </c>
      <c r="BL183" s="15" t="s">
        <v>92</v>
      </c>
      <c r="BM183" s="200" t="s">
        <v>263</v>
      </c>
    </row>
    <row r="184" s="2" customFormat="1">
      <c r="A184" s="36"/>
      <c r="B184" s="37"/>
      <c r="C184" s="38"/>
      <c r="D184" s="202" t="s">
        <v>136</v>
      </c>
      <c r="E184" s="38"/>
      <c r="F184" s="203" t="s">
        <v>264</v>
      </c>
      <c r="G184" s="38"/>
      <c r="H184" s="38"/>
      <c r="I184" s="204"/>
      <c r="J184" s="204"/>
      <c r="K184" s="38"/>
      <c r="L184" s="38"/>
      <c r="M184" s="42"/>
      <c r="N184" s="205"/>
      <c r="O184" s="206"/>
      <c r="P184" s="82"/>
      <c r="Q184" s="82"/>
      <c r="R184" s="82"/>
      <c r="S184" s="82"/>
      <c r="T184" s="82"/>
      <c r="U184" s="82"/>
      <c r="V184" s="82"/>
      <c r="W184" s="82"/>
      <c r="X184" s="83"/>
      <c r="Y184" s="36"/>
      <c r="Z184" s="36"/>
      <c r="AA184" s="36"/>
      <c r="AB184" s="36"/>
      <c r="AC184" s="36"/>
      <c r="AD184" s="36"/>
      <c r="AE184" s="36"/>
      <c r="AT184" s="15" t="s">
        <v>136</v>
      </c>
      <c r="AU184" s="15" t="s">
        <v>74</v>
      </c>
    </row>
    <row r="185" s="10" customFormat="1">
      <c r="A185" s="10"/>
      <c r="B185" s="207"/>
      <c r="C185" s="208"/>
      <c r="D185" s="202" t="s">
        <v>138</v>
      </c>
      <c r="E185" s="209" t="s">
        <v>20</v>
      </c>
      <c r="F185" s="210" t="s">
        <v>259</v>
      </c>
      <c r="G185" s="208"/>
      <c r="H185" s="211">
        <v>8</v>
      </c>
      <c r="I185" s="212"/>
      <c r="J185" s="212"/>
      <c r="K185" s="208"/>
      <c r="L185" s="208"/>
      <c r="M185" s="213"/>
      <c r="N185" s="214"/>
      <c r="O185" s="215"/>
      <c r="P185" s="215"/>
      <c r="Q185" s="215"/>
      <c r="R185" s="215"/>
      <c r="S185" s="215"/>
      <c r="T185" s="215"/>
      <c r="U185" s="215"/>
      <c r="V185" s="215"/>
      <c r="W185" s="215"/>
      <c r="X185" s="216"/>
      <c r="Y185" s="10"/>
      <c r="Z185" s="10"/>
      <c r="AA185" s="10"/>
      <c r="AB185" s="10"/>
      <c r="AC185" s="10"/>
      <c r="AD185" s="10"/>
      <c r="AE185" s="10"/>
      <c r="AT185" s="217" t="s">
        <v>138</v>
      </c>
      <c r="AU185" s="217" t="s">
        <v>74</v>
      </c>
      <c r="AV185" s="10" t="s">
        <v>82</v>
      </c>
      <c r="AW185" s="10" t="s">
        <v>5</v>
      </c>
      <c r="AX185" s="10" t="s">
        <v>78</v>
      </c>
      <c r="AY185" s="217" t="s">
        <v>134</v>
      </c>
    </row>
    <row r="186" s="2" customFormat="1" ht="24.15" customHeight="1">
      <c r="A186" s="36"/>
      <c r="B186" s="37"/>
      <c r="C186" s="187" t="s">
        <v>265</v>
      </c>
      <c r="D186" s="188" t="s">
        <v>129</v>
      </c>
      <c r="E186" s="189" t="s">
        <v>266</v>
      </c>
      <c r="F186" s="190" t="s">
        <v>267</v>
      </c>
      <c r="G186" s="191" t="s">
        <v>268</v>
      </c>
      <c r="H186" s="192">
        <v>4</v>
      </c>
      <c r="I186" s="193"/>
      <c r="J186" s="193"/>
      <c r="K186" s="194">
        <f>ROUND(P186*H186,2)</f>
        <v>0</v>
      </c>
      <c r="L186" s="190" t="s">
        <v>133</v>
      </c>
      <c r="M186" s="42"/>
      <c r="N186" s="195" t="s">
        <v>20</v>
      </c>
      <c r="O186" s="196" t="s">
        <v>43</v>
      </c>
      <c r="P186" s="197">
        <f>I186+J186</f>
        <v>0</v>
      </c>
      <c r="Q186" s="197">
        <f>ROUND(I186*H186,2)</f>
        <v>0</v>
      </c>
      <c r="R186" s="197">
        <f>ROUND(J186*H186,2)</f>
        <v>0</v>
      </c>
      <c r="S186" s="82"/>
      <c r="T186" s="198">
        <f>S186*H186</f>
        <v>0</v>
      </c>
      <c r="U186" s="198">
        <v>0</v>
      </c>
      <c r="V186" s="198">
        <f>U186*H186</f>
        <v>0</v>
      </c>
      <c r="W186" s="198">
        <v>0</v>
      </c>
      <c r="X186" s="199">
        <f>W186*H186</f>
        <v>0</v>
      </c>
      <c r="Y186" s="36"/>
      <c r="Z186" s="36"/>
      <c r="AA186" s="36"/>
      <c r="AB186" s="36"/>
      <c r="AC186" s="36"/>
      <c r="AD186" s="36"/>
      <c r="AE186" s="36"/>
      <c r="AR186" s="200" t="s">
        <v>92</v>
      </c>
      <c r="AT186" s="200" t="s">
        <v>129</v>
      </c>
      <c r="AU186" s="200" t="s">
        <v>74</v>
      </c>
      <c r="AY186" s="15" t="s">
        <v>134</v>
      </c>
      <c r="BE186" s="201">
        <f>IF(O186="základní",K186,0)</f>
        <v>0</v>
      </c>
      <c r="BF186" s="201">
        <f>IF(O186="snížená",K186,0)</f>
        <v>0</v>
      </c>
      <c r="BG186" s="201">
        <f>IF(O186="zákl. přenesená",K186,0)</f>
        <v>0</v>
      </c>
      <c r="BH186" s="201">
        <f>IF(O186="sníž. přenesená",K186,0)</f>
        <v>0</v>
      </c>
      <c r="BI186" s="201">
        <f>IF(O186="nulová",K186,0)</f>
        <v>0</v>
      </c>
      <c r="BJ186" s="15" t="s">
        <v>78</v>
      </c>
      <c r="BK186" s="201">
        <f>ROUND(P186*H186,2)</f>
        <v>0</v>
      </c>
      <c r="BL186" s="15" t="s">
        <v>92</v>
      </c>
      <c r="BM186" s="200" t="s">
        <v>269</v>
      </c>
    </row>
    <row r="187" s="2" customFormat="1">
      <c r="A187" s="36"/>
      <c r="B187" s="37"/>
      <c r="C187" s="38"/>
      <c r="D187" s="202" t="s">
        <v>136</v>
      </c>
      <c r="E187" s="38"/>
      <c r="F187" s="203" t="s">
        <v>270</v>
      </c>
      <c r="G187" s="38"/>
      <c r="H187" s="38"/>
      <c r="I187" s="204"/>
      <c r="J187" s="204"/>
      <c r="K187" s="38"/>
      <c r="L187" s="38"/>
      <c r="M187" s="42"/>
      <c r="N187" s="205"/>
      <c r="O187" s="206"/>
      <c r="P187" s="82"/>
      <c r="Q187" s="82"/>
      <c r="R187" s="82"/>
      <c r="S187" s="82"/>
      <c r="T187" s="82"/>
      <c r="U187" s="82"/>
      <c r="V187" s="82"/>
      <c r="W187" s="82"/>
      <c r="X187" s="83"/>
      <c r="Y187" s="36"/>
      <c r="Z187" s="36"/>
      <c r="AA187" s="36"/>
      <c r="AB187" s="36"/>
      <c r="AC187" s="36"/>
      <c r="AD187" s="36"/>
      <c r="AE187" s="36"/>
      <c r="AT187" s="15" t="s">
        <v>136</v>
      </c>
      <c r="AU187" s="15" t="s">
        <v>74</v>
      </c>
    </row>
    <row r="188" s="10" customFormat="1">
      <c r="A188" s="10"/>
      <c r="B188" s="207"/>
      <c r="C188" s="208"/>
      <c r="D188" s="202" t="s">
        <v>138</v>
      </c>
      <c r="E188" s="209" t="s">
        <v>20</v>
      </c>
      <c r="F188" s="210" t="s">
        <v>271</v>
      </c>
      <c r="G188" s="208"/>
      <c r="H188" s="211">
        <v>4</v>
      </c>
      <c r="I188" s="212"/>
      <c r="J188" s="212"/>
      <c r="K188" s="208"/>
      <c r="L188" s="208"/>
      <c r="M188" s="213"/>
      <c r="N188" s="214"/>
      <c r="O188" s="215"/>
      <c r="P188" s="215"/>
      <c r="Q188" s="215"/>
      <c r="R188" s="215"/>
      <c r="S188" s="215"/>
      <c r="T188" s="215"/>
      <c r="U188" s="215"/>
      <c r="V188" s="215"/>
      <c r="W188" s="215"/>
      <c r="X188" s="216"/>
      <c r="Y188" s="10"/>
      <c r="Z188" s="10"/>
      <c r="AA188" s="10"/>
      <c r="AB188" s="10"/>
      <c r="AC188" s="10"/>
      <c r="AD188" s="10"/>
      <c r="AE188" s="10"/>
      <c r="AT188" s="217" t="s">
        <v>138</v>
      </c>
      <c r="AU188" s="217" t="s">
        <v>74</v>
      </c>
      <c r="AV188" s="10" t="s">
        <v>82</v>
      </c>
      <c r="AW188" s="10" t="s">
        <v>5</v>
      </c>
      <c r="AX188" s="10" t="s">
        <v>78</v>
      </c>
      <c r="AY188" s="217" t="s">
        <v>134</v>
      </c>
    </row>
    <row r="189" s="2" customFormat="1" ht="24.15" customHeight="1">
      <c r="A189" s="36"/>
      <c r="B189" s="37"/>
      <c r="C189" s="187" t="s">
        <v>8</v>
      </c>
      <c r="D189" s="188" t="s">
        <v>129</v>
      </c>
      <c r="E189" s="189" t="s">
        <v>272</v>
      </c>
      <c r="F189" s="190" t="s">
        <v>273</v>
      </c>
      <c r="G189" s="191" t="s">
        <v>268</v>
      </c>
      <c r="H189" s="192">
        <v>4</v>
      </c>
      <c r="I189" s="193"/>
      <c r="J189" s="193"/>
      <c r="K189" s="194">
        <f>ROUND(P189*H189,2)</f>
        <v>0</v>
      </c>
      <c r="L189" s="190" t="s">
        <v>133</v>
      </c>
      <c r="M189" s="42"/>
      <c r="N189" s="195" t="s">
        <v>20</v>
      </c>
      <c r="O189" s="196" t="s">
        <v>43</v>
      </c>
      <c r="P189" s="197">
        <f>I189+J189</f>
        <v>0</v>
      </c>
      <c r="Q189" s="197">
        <f>ROUND(I189*H189,2)</f>
        <v>0</v>
      </c>
      <c r="R189" s="197">
        <f>ROUND(J189*H189,2)</f>
        <v>0</v>
      </c>
      <c r="S189" s="82"/>
      <c r="T189" s="198">
        <f>S189*H189</f>
        <v>0</v>
      </c>
      <c r="U189" s="198">
        <v>0</v>
      </c>
      <c r="V189" s="198">
        <f>U189*H189</f>
        <v>0</v>
      </c>
      <c r="W189" s="198">
        <v>0</v>
      </c>
      <c r="X189" s="199">
        <f>W189*H189</f>
        <v>0</v>
      </c>
      <c r="Y189" s="36"/>
      <c r="Z189" s="36"/>
      <c r="AA189" s="36"/>
      <c r="AB189" s="36"/>
      <c r="AC189" s="36"/>
      <c r="AD189" s="36"/>
      <c r="AE189" s="36"/>
      <c r="AR189" s="200" t="s">
        <v>92</v>
      </c>
      <c r="AT189" s="200" t="s">
        <v>129</v>
      </c>
      <c r="AU189" s="200" t="s">
        <v>74</v>
      </c>
      <c r="AY189" s="15" t="s">
        <v>134</v>
      </c>
      <c r="BE189" s="201">
        <f>IF(O189="základní",K189,0)</f>
        <v>0</v>
      </c>
      <c r="BF189" s="201">
        <f>IF(O189="snížená",K189,0)</f>
        <v>0</v>
      </c>
      <c r="BG189" s="201">
        <f>IF(O189="zákl. přenesená",K189,0)</f>
        <v>0</v>
      </c>
      <c r="BH189" s="201">
        <f>IF(O189="sníž. přenesená",K189,0)</f>
        <v>0</v>
      </c>
      <c r="BI189" s="201">
        <f>IF(O189="nulová",K189,0)</f>
        <v>0</v>
      </c>
      <c r="BJ189" s="15" t="s">
        <v>78</v>
      </c>
      <c r="BK189" s="201">
        <f>ROUND(P189*H189,2)</f>
        <v>0</v>
      </c>
      <c r="BL189" s="15" t="s">
        <v>92</v>
      </c>
      <c r="BM189" s="200" t="s">
        <v>274</v>
      </c>
    </row>
    <row r="190" s="2" customFormat="1">
      <c r="A190" s="36"/>
      <c r="B190" s="37"/>
      <c r="C190" s="38"/>
      <c r="D190" s="202" t="s">
        <v>136</v>
      </c>
      <c r="E190" s="38"/>
      <c r="F190" s="203" t="s">
        <v>275</v>
      </c>
      <c r="G190" s="38"/>
      <c r="H190" s="38"/>
      <c r="I190" s="204"/>
      <c r="J190" s="204"/>
      <c r="K190" s="38"/>
      <c r="L190" s="38"/>
      <c r="M190" s="42"/>
      <c r="N190" s="205"/>
      <c r="O190" s="206"/>
      <c r="P190" s="82"/>
      <c r="Q190" s="82"/>
      <c r="R190" s="82"/>
      <c r="S190" s="82"/>
      <c r="T190" s="82"/>
      <c r="U190" s="82"/>
      <c r="V190" s="82"/>
      <c r="W190" s="82"/>
      <c r="X190" s="83"/>
      <c r="Y190" s="36"/>
      <c r="Z190" s="36"/>
      <c r="AA190" s="36"/>
      <c r="AB190" s="36"/>
      <c r="AC190" s="36"/>
      <c r="AD190" s="36"/>
      <c r="AE190" s="36"/>
      <c r="AT190" s="15" t="s">
        <v>136</v>
      </c>
      <c r="AU190" s="15" t="s">
        <v>74</v>
      </c>
    </row>
    <row r="191" s="10" customFormat="1">
      <c r="A191" s="10"/>
      <c r="B191" s="207"/>
      <c r="C191" s="208"/>
      <c r="D191" s="202" t="s">
        <v>138</v>
      </c>
      <c r="E191" s="209" t="s">
        <v>20</v>
      </c>
      <c r="F191" s="210" t="s">
        <v>276</v>
      </c>
      <c r="G191" s="208"/>
      <c r="H191" s="211">
        <v>4</v>
      </c>
      <c r="I191" s="212"/>
      <c r="J191" s="212"/>
      <c r="K191" s="208"/>
      <c r="L191" s="208"/>
      <c r="M191" s="213"/>
      <c r="N191" s="214"/>
      <c r="O191" s="215"/>
      <c r="P191" s="215"/>
      <c r="Q191" s="215"/>
      <c r="R191" s="215"/>
      <c r="S191" s="215"/>
      <c r="T191" s="215"/>
      <c r="U191" s="215"/>
      <c r="V191" s="215"/>
      <c r="W191" s="215"/>
      <c r="X191" s="216"/>
      <c r="Y191" s="10"/>
      <c r="Z191" s="10"/>
      <c r="AA191" s="10"/>
      <c r="AB191" s="10"/>
      <c r="AC191" s="10"/>
      <c r="AD191" s="10"/>
      <c r="AE191" s="10"/>
      <c r="AT191" s="217" t="s">
        <v>138</v>
      </c>
      <c r="AU191" s="217" t="s">
        <v>74</v>
      </c>
      <c r="AV191" s="10" t="s">
        <v>82</v>
      </c>
      <c r="AW191" s="10" t="s">
        <v>5</v>
      </c>
      <c r="AX191" s="10" t="s">
        <v>78</v>
      </c>
      <c r="AY191" s="217" t="s">
        <v>134</v>
      </c>
    </row>
    <row r="192" s="2" customFormat="1" ht="24.15" customHeight="1">
      <c r="A192" s="36"/>
      <c r="B192" s="37"/>
      <c r="C192" s="187" t="s">
        <v>277</v>
      </c>
      <c r="D192" s="188" t="s">
        <v>129</v>
      </c>
      <c r="E192" s="189" t="s">
        <v>278</v>
      </c>
      <c r="F192" s="190" t="s">
        <v>279</v>
      </c>
      <c r="G192" s="191" t="s">
        <v>268</v>
      </c>
      <c r="H192" s="192">
        <v>2</v>
      </c>
      <c r="I192" s="193"/>
      <c r="J192" s="193"/>
      <c r="K192" s="194">
        <f>ROUND(P192*H192,2)</f>
        <v>0</v>
      </c>
      <c r="L192" s="190" t="s">
        <v>133</v>
      </c>
      <c r="M192" s="42"/>
      <c r="N192" s="195" t="s">
        <v>20</v>
      </c>
      <c r="O192" s="196" t="s">
        <v>43</v>
      </c>
      <c r="P192" s="197">
        <f>I192+J192</f>
        <v>0</v>
      </c>
      <c r="Q192" s="197">
        <f>ROUND(I192*H192,2)</f>
        <v>0</v>
      </c>
      <c r="R192" s="197">
        <f>ROUND(J192*H192,2)</f>
        <v>0</v>
      </c>
      <c r="S192" s="82"/>
      <c r="T192" s="198">
        <f>S192*H192</f>
        <v>0</v>
      </c>
      <c r="U192" s="198">
        <v>0</v>
      </c>
      <c r="V192" s="198">
        <f>U192*H192</f>
        <v>0</v>
      </c>
      <c r="W192" s="198">
        <v>0</v>
      </c>
      <c r="X192" s="199">
        <f>W192*H192</f>
        <v>0</v>
      </c>
      <c r="Y192" s="36"/>
      <c r="Z192" s="36"/>
      <c r="AA192" s="36"/>
      <c r="AB192" s="36"/>
      <c r="AC192" s="36"/>
      <c r="AD192" s="36"/>
      <c r="AE192" s="36"/>
      <c r="AR192" s="200" t="s">
        <v>92</v>
      </c>
      <c r="AT192" s="200" t="s">
        <v>129</v>
      </c>
      <c r="AU192" s="200" t="s">
        <v>74</v>
      </c>
      <c r="AY192" s="15" t="s">
        <v>134</v>
      </c>
      <c r="BE192" s="201">
        <f>IF(O192="základní",K192,0)</f>
        <v>0</v>
      </c>
      <c r="BF192" s="201">
        <f>IF(O192="snížená",K192,0)</f>
        <v>0</v>
      </c>
      <c r="BG192" s="201">
        <f>IF(O192="zákl. přenesená",K192,0)</f>
        <v>0</v>
      </c>
      <c r="BH192" s="201">
        <f>IF(O192="sníž. přenesená",K192,0)</f>
        <v>0</v>
      </c>
      <c r="BI192" s="201">
        <f>IF(O192="nulová",K192,0)</f>
        <v>0</v>
      </c>
      <c r="BJ192" s="15" t="s">
        <v>78</v>
      </c>
      <c r="BK192" s="201">
        <f>ROUND(P192*H192,2)</f>
        <v>0</v>
      </c>
      <c r="BL192" s="15" t="s">
        <v>92</v>
      </c>
      <c r="BM192" s="200" t="s">
        <v>280</v>
      </c>
    </row>
    <row r="193" s="2" customFormat="1">
      <c r="A193" s="36"/>
      <c r="B193" s="37"/>
      <c r="C193" s="38"/>
      <c r="D193" s="202" t="s">
        <v>136</v>
      </c>
      <c r="E193" s="38"/>
      <c r="F193" s="203" t="s">
        <v>281</v>
      </c>
      <c r="G193" s="38"/>
      <c r="H193" s="38"/>
      <c r="I193" s="204"/>
      <c r="J193" s="204"/>
      <c r="K193" s="38"/>
      <c r="L193" s="38"/>
      <c r="M193" s="42"/>
      <c r="N193" s="205"/>
      <c r="O193" s="206"/>
      <c r="P193" s="82"/>
      <c r="Q193" s="82"/>
      <c r="R193" s="82"/>
      <c r="S193" s="82"/>
      <c r="T193" s="82"/>
      <c r="U193" s="82"/>
      <c r="V193" s="82"/>
      <c r="W193" s="82"/>
      <c r="X193" s="83"/>
      <c r="Y193" s="36"/>
      <c r="Z193" s="36"/>
      <c r="AA193" s="36"/>
      <c r="AB193" s="36"/>
      <c r="AC193" s="36"/>
      <c r="AD193" s="36"/>
      <c r="AE193" s="36"/>
      <c r="AT193" s="15" t="s">
        <v>136</v>
      </c>
      <c r="AU193" s="15" t="s">
        <v>74</v>
      </c>
    </row>
    <row r="194" s="10" customFormat="1">
      <c r="A194" s="10"/>
      <c r="B194" s="207"/>
      <c r="C194" s="208"/>
      <c r="D194" s="202" t="s">
        <v>138</v>
      </c>
      <c r="E194" s="209" t="s">
        <v>20</v>
      </c>
      <c r="F194" s="210" t="s">
        <v>282</v>
      </c>
      <c r="G194" s="208"/>
      <c r="H194" s="211">
        <v>2</v>
      </c>
      <c r="I194" s="212"/>
      <c r="J194" s="212"/>
      <c r="K194" s="208"/>
      <c r="L194" s="208"/>
      <c r="M194" s="213"/>
      <c r="N194" s="214"/>
      <c r="O194" s="215"/>
      <c r="P194" s="215"/>
      <c r="Q194" s="215"/>
      <c r="R194" s="215"/>
      <c r="S194" s="215"/>
      <c r="T194" s="215"/>
      <c r="U194" s="215"/>
      <c r="V194" s="215"/>
      <c r="W194" s="215"/>
      <c r="X194" s="216"/>
      <c r="Y194" s="10"/>
      <c r="Z194" s="10"/>
      <c r="AA194" s="10"/>
      <c r="AB194" s="10"/>
      <c r="AC194" s="10"/>
      <c r="AD194" s="10"/>
      <c r="AE194" s="10"/>
      <c r="AT194" s="217" t="s">
        <v>138</v>
      </c>
      <c r="AU194" s="217" t="s">
        <v>74</v>
      </c>
      <c r="AV194" s="10" t="s">
        <v>82</v>
      </c>
      <c r="AW194" s="10" t="s">
        <v>5</v>
      </c>
      <c r="AX194" s="10" t="s">
        <v>78</v>
      </c>
      <c r="AY194" s="217" t="s">
        <v>134</v>
      </c>
    </row>
    <row r="195" s="2" customFormat="1" ht="33" customHeight="1">
      <c r="A195" s="36"/>
      <c r="B195" s="37"/>
      <c r="C195" s="187" t="s">
        <v>283</v>
      </c>
      <c r="D195" s="188" t="s">
        <v>129</v>
      </c>
      <c r="E195" s="189" t="s">
        <v>284</v>
      </c>
      <c r="F195" s="190" t="s">
        <v>285</v>
      </c>
      <c r="G195" s="191" t="s">
        <v>268</v>
      </c>
      <c r="H195" s="192">
        <v>2</v>
      </c>
      <c r="I195" s="193"/>
      <c r="J195" s="193"/>
      <c r="K195" s="194">
        <f>ROUND(P195*H195,2)</f>
        <v>0</v>
      </c>
      <c r="L195" s="190" t="s">
        <v>133</v>
      </c>
      <c r="M195" s="42"/>
      <c r="N195" s="195" t="s">
        <v>20</v>
      </c>
      <c r="O195" s="196" t="s">
        <v>43</v>
      </c>
      <c r="P195" s="197">
        <f>I195+J195</f>
        <v>0</v>
      </c>
      <c r="Q195" s="197">
        <f>ROUND(I195*H195,2)</f>
        <v>0</v>
      </c>
      <c r="R195" s="197">
        <f>ROUND(J195*H195,2)</f>
        <v>0</v>
      </c>
      <c r="S195" s="82"/>
      <c r="T195" s="198">
        <f>S195*H195</f>
        <v>0</v>
      </c>
      <c r="U195" s="198">
        <v>0</v>
      </c>
      <c r="V195" s="198">
        <f>U195*H195</f>
        <v>0</v>
      </c>
      <c r="W195" s="198">
        <v>0</v>
      </c>
      <c r="X195" s="199">
        <f>W195*H195</f>
        <v>0</v>
      </c>
      <c r="Y195" s="36"/>
      <c r="Z195" s="36"/>
      <c r="AA195" s="36"/>
      <c r="AB195" s="36"/>
      <c r="AC195" s="36"/>
      <c r="AD195" s="36"/>
      <c r="AE195" s="36"/>
      <c r="AR195" s="200" t="s">
        <v>92</v>
      </c>
      <c r="AT195" s="200" t="s">
        <v>129</v>
      </c>
      <c r="AU195" s="200" t="s">
        <v>74</v>
      </c>
      <c r="AY195" s="15" t="s">
        <v>134</v>
      </c>
      <c r="BE195" s="201">
        <f>IF(O195="základní",K195,0)</f>
        <v>0</v>
      </c>
      <c r="BF195" s="201">
        <f>IF(O195="snížená",K195,0)</f>
        <v>0</v>
      </c>
      <c r="BG195" s="201">
        <f>IF(O195="zákl. přenesená",K195,0)</f>
        <v>0</v>
      </c>
      <c r="BH195" s="201">
        <f>IF(O195="sníž. přenesená",K195,0)</f>
        <v>0</v>
      </c>
      <c r="BI195" s="201">
        <f>IF(O195="nulová",K195,0)</f>
        <v>0</v>
      </c>
      <c r="BJ195" s="15" t="s">
        <v>78</v>
      </c>
      <c r="BK195" s="201">
        <f>ROUND(P195*H195,2)</f>
        <v>0</v>
      </c>
      <c r="BL195" s="15" t="s">
        <v>92</v>
      </c>
      <c r="BM195" s="200" t="s">
        <v>286</v>
      </c>
    </row>
    <row r="196" s="2" customFormat="1">
      <c r="A196" s="36"/>
      <c r="B196" s="37"/>
      <c r="C196" s="38"/>
      <c r="D196" s="202" t="s">
        <v>136</v>
      </c>
      <c r="E196" s="38"/>
      <c r="F196" s="203" t="s">
        <v>287</v>
      </c>
      <c r="G196" s="38"/>
      <c r="H196" s="38"/>
      <c r="I196" s="204"/>
      <c r="J196" s="204"/>
      <c r="K196" s="38"/>
      <c r="L196" s="38"/>
      <c r="M196" s="42"/>
      <c r="N196" s="205"/>
      <c r="O196" s="206"/>
      <c r="P196" s="82"/>
      <c r="Q196" s="82"/>
      <c r="R196" s="82"/>
      <c r="S196" s="82"/>
      <c r="T196" s="82"/>
      <c r="U196" s="82"/>
      <c r="V196" s="82"/>
      <c r="W196" s="82"/>
      <c r="X196" s="83"/>
      <c r="Y196" s="36"/>
      <c r="Z196" s="36"/>
      <c r="AA196" s="36"/>
      <c r="AB196" s="36"/>
      <c r="AC196" s="36"/>
      <c r="AD196" s="36"/>
      <c r="AE196" s="36"/>
      <c r="AT196" s="15" t="s">
        <v>136</v>
      </c>
      <c r="AU196" s="15" t="s">
        <v>74</v>
      </c>
    </row>
    <row r="197" s="10" customFormat="1">
      <c r="A197" s="10"/>
      <c r="B197" s="207"/>
      <c r="C197" s="208"/>
      <c r="D197" s="202" t="s">
        <v>138</v>
      </c>
      <c r="E197" s="209" t="s">
        <v>20</v>
      </c>
      <c r="F197" s="210" t="s">
        <v>288</v>
      </c>
      <c r="G197" s="208"/>
      <c r="H197" s="211">
        <v>2</v>
      </c>
      <c r="I197" s="212"/>
      <c r="J197" s="212"/>
      <c r="K197" s="208"/>
      <c r="L197" s="208"/>
      <c r="M197" s="213"/>
      <c r="N197" s="214"/>
      <c r="O197" s="215"/>
      <c r="P197" s="215"/>
      <c r="Q197" s="215"/>
      <c r="R197" s="215"/>
      <c r="S197" s="215"/>
      <c r="T197" s="215"/>
      <c r="U197" s="215"/>
      <c r="V197" s="215"/>
      <c r="W197" s="215"/>
      <c r="X197" s="216"/>
      <c r="Y197" s="10"/>
      <c r="Z197" s="10"/>
      <c r="AA197" s="10"/>
      <c r="AB197" s="10"/>
      <c r="AC197" s="10"/>
      <c r="AD197" s="10"/>
      <c r="AE197" s="10"/>
      <c r="AT197" s="217" t="s">
        <v>138</v>
      </c>
      <c r="AU197" s="217" t="s">
        <v>74</v>
      </c>
      <c r="AV197" s="10" t="s">
        <v>82</v>
      </c>
      <c r="AW197" s="10" t="s">
        <v>5</v>
      </c>
      <c r="AX197" s="10" t="s">
        <v>78</v>
      </c>
      <c r="AY197" s="217" t="s">
        <v>134</v>
      </c>
    </row>
    <row r="198" s="2" customFormat="1" ht="37.8" customHeight="1">
      <c r="A198" s="36"/>
      <c r="B198" s="37"/>
      <c r="C198" s="187" t="s">
        <v>289</v>
      </c>
      <c r="D198" s="229" t="s">
        <v>129</v>
      </c>
      <c r="E198" s="189" t="s">
        <v>290</v>
      </c>
      <c r="F198" s="190" t="s">
        <v>291</v>
      </c>
      <c r="G198" s="191" t="s">
        <v>244</v>
      </c>
      <c r="H198" s="192">
        <v>130</v>
      </c>
      <c r="I198" s="193"/>
      <c r="J198" s="193"/>
      <c r="K198" s="194">
        <f>ROUND(P198*H198,2)</f>
        <v>0</v>
      </c>
      <c r="L198" s="190" t="s">
        <v>133</v>
      </c>
      <c r="M198" s="42"/>
      <c r="N198" s="195" t="s">
        <v>20</v>
      </c>
      <c r="O198" s="196" t="s">
        <v>43</v>
      </c>
      <c r="P198" s="197">
        <f>I198+J198</f>
        <v>0</v>
      </c>
      <c r="Q198" s="197">
        <f>ROUND(I198*H198,2)</f>
        <v>0</v>
      </c>
      <c r="R198" s="197">
        <f>ROUND(J198*H198,2)</f>
        <v>0</v>
      </c>
      <c r="S198" s="82"/>
      <c r="T198" s="198">
        <f>S198*H198</f>
        <v>0</v>
      </c>
      <c r="U198" s="198">
        <v>0</v>
      </c>
      <c r="V198" s="198">
        <f>U198*H198</f>
        <v>0</v>
      </c>
      <c r="W198" s="198">
        <v>0</v>
      </c>
      <c r="X198" s="199">
        <f>W198*H198</f>
        <v>0</v>
      </c>
      <c r="Y198" s="36"/>
      <c r="Z198" s="36"/>
      <c r="AA198" s="36"/>
      <c r="AB198" s="36"/>
      <c r="AC198" s="36"/>
      <c r="AD198" s="36"/>
      <c r="AE198" s="36"/>
      <c r="AR198" s="200" t="s">
        <v>92</v>
      </c>
      <c r="AT198" s="200" t="s">
        <v>129</v>
      </c>
      <c r="AU198" s="200" t="s">
        <v>74</v>
      </c>
      <c r="AY198" s="15" t="s">
        <v>134</v>
      </c>
      <c r="BE198" s="201">
        <f>IF(O198="základní",K198,0)</f>
        <v>0</v>
      </c>
      <c r="BF198" s="201">
        <f>IF(O198="snížená",K198,0)</f>
        <v>0</v>
      </c>
      <c r="BG198" s="201">
        <f>IF(O198="zákl. přenesená",K198,0)</f>
        <v>0</v>
      </c>
      <c r="BH198" s="201">
        <f>IF(O198="sníž. přenesená",K198,0)</f>
        <v>0</v>
      </c>
      <c r="BI198" s="201">
        <f>IF(O198="nulová",K198,0)</f>
        <v>0</v>
      </c>
      <c r="BJ198" s="15" t="s">
        <v>78</v>
      </c>
      <c r="BK198" s="201">
        <f>ROUND(P198*H198,2)</f>
        <v>0</v>
      </c>
      <c r="BL198" s="15" t="s">
        <v>92</v>
      </c>
      <c r="BM198" s="200" t="s">
        <v>292</v>
      </c>
    </row>
    <row r="199" s="2" customFormat="1">
      <c r="A199" s="36"/>
      <c r="B199" s="37"/>
      <c r="C199" s="38"/>
      <c r="D199" s="202" t="s">
        <v>136</v>
      </c>
      <c r="E199" s="38"/>
      <c r="F199" s="203" t="s">
        <v>293</v>
      </c>
      <c r="G199" s="38"/>
      <c r="H199" s="38"/>
      <c r="I199" s="204"/>
      <c r="J199" s="204"/>
      <c r="K199" s="38"/>
      <c r="L199" s="38"/>
      <c r="M199" s="42"/>
      <c r="N199" s="205"/>
      <c r="O199" s="206"/>
      <c r="P199" s="82"/>
      <c r="Q199" s="82"/>
      <c r="R199" s="82"/>
      <c r="S199" s="82"/>
      <c r="T199" s="82"/>
      <c r="U199" s="82"/>
      <c r="V199" s="82"/>
      <c r="W199" s="82"/>
      <c r="X199" s="83"/>
      <c r="Y199" s="36"/>
      <c r="Z199" s="36"/>
      <c r="AA199" s="36"/>
      <c r="AB199" s="36"/>
      <c r="AC199" s="36"/>
      <c r="AD199" s="36"/>
      <c r="AE199" s="36"/>
      <c r="AT199" s="15" t="s">
        <v>136</v>
      </c>
      <c r="AU199" s="15" t="s">
        <v>74</v>
      </c>
    </row>
    <row r="200" s="10" customFormat="1">
      <c r="A200" s="10"/>
      <c r="B200" s="207"/>
      <c r="C200" s="208"/>
      <c r="D200" s="202" t="s">
        <v>138</v>
      </c>
      <c r="E200" s="209" t="s">
        <v>20</v>
      </c>
      <c r="F200" s="210" t="s">
        <v>294</v>
      </c>
      <c r="G200" s="208"/>
      <c r="H200" s="211">
        <v>100</v>
      </c>
      <c r="I200" s="212"/>
      <c r="J200" s="212"/>
      <c r="K200" s="208"/>
      <c r="L200" s="208"/>
      <c r="M200" s="213"/>
      <c r="N200" s="214"/>
      <c r="O200" s="215"/>
      <c r="P200" s="215"/>
      <c r="Q200" s="215"/>
      <c r="R200" s="215"/>
      <c r="S200" s="215"/>
      <c r="T200" s="215"/>
      <c r="U200" s="215"/>
      <c r="V200" s="215"/>
      <c r="W200" s="215"/>
      <c r="X200" s="216"/>
      <c r="Y200" s="10"/>
      <c r="Z200" s="10"/>
      <c r="AA200" s="10"/>
      <c r="AB200" s="10"/>
      <c r="AC200" s="10"/>
      <c r="AD200" s="10"/>
      <c r="AE200" s="10"/>
      <c r="AT200" s="217" t="s">
        <v>138</v>
      </c>
      <c r="AU200" s="217" t="s">
        <v>74</v>
      </c>
      <c r="AV200" s="10" t="s">
        <v>82</v>
      </c>
      <c r="AW200" s="10" t="s">
        <v>5</v>
      </c>
      <c r="AX200" s="10" t="s">
        <v>74</v>
      </c>
      <c r="AY200" s="217" t="s">
        <v>134</v>
      </c>
    </row>
    <row r="201" s="10" customFormat="1">
      <c r="A201" s="10"/>
      <c r="B201" s="207"/>
      <c r="C201" s="208"/>
      <c r="D201" s="202" t="s">
        <v>138</v>
      </c>
      <c r="E201" s="209" t="s">
        <v>20</v>
      </c>
      <c r="F201" s="210" t="s">
        <v>295</v>
      </c>
      <c r="G201" s="208"/>
      <c r="H201" s="211">
        <v>30</v>
      </c>
      <c r="I201" s="212"/>
      <c r="J201" s="212"/>
      <c r="K201" s="208"/>
      <c r="L201" s="208"/>
      <c r="M201" s="213"/>
      <c r="N201" s="214"/>
      <c r="O201" s="215"/>
      <c r="P201" s="215"/>
      <c r="Q201" s="215"/>
      <c r="R201" s="215"/>
      <c r="S201" s="215"/>
      <c r="T201" s="215"/>
      <c r="U201" s="215"/>
      <c r="V201" s="215"/>
      <c r="W201" s="215"/>
      <c r="X201" s="216"/>
      <c r="Y201" s="10"/>
      <c r="Z201" s="10"/>
      <c r="AA201" s="10"/>
      <c r="AB201" s="10"/>
      <c r="AC201" s="10"/>
      <c r="AD201" s="10"/>
      <c r="AE201" s="10"/>
      <c r="AT201" s="217" t="s">
        <v>138</v>
      </c>
      <c r="AU201" s="217" t="s">
        <v>74</v>
      </c>
      <c r="AV201" s="10" t="s">
        <v>82</v>
      </c>
      <c r="AW201" s="10" t="s">
        <v>5</v>
      </c>
      <c r="AX201" s="10" t="s">
        <v>74</v>
      </c>
      <c r="AY201" s="217" t="s">
        <v>134</v>
      </c>
    </row>
    <row r="202" s="11" customFormat="1">
      <c r="A202" s="11"/>
      <c r="B202" s="218"/>
      <c r="C202" s="219"/>
      <c r="D202" s="202" t="s">
        <v>138</v>
      </c>
      <c r="E202" s="220" t="s">
        <v>20</v>
      </c>
      <c r="F202" s="221" t="s">
        <v>145</v>
      </c>
      <c r="G202" s="219"/>
      <c r="H202" s="222">
        <v>130</v>
      </c>
      <c r="I202" s="223"/>
      <c r="J202" s="223"/>
      <c r="K202" s="219"/>
      <c r="L202" s="219"/>
      <c r="M202" s="224"/>
      <c r="N202" s="225"/>
      <c r="O202" s="226"/>
      <c r="P202" s="226"/>
      <c r="Q202" s="226"/>
      <c r="R202" s="226"/>
      <c r="S202" s="226"/>
      <c r="T202" s="226"/>
      <c r="U202" s="226"/>
      <c r="V202" s="226"/>
      <c r="W202" s="226"/>
      <c r="X202" s="227"/>
      <c r="Y202" s="11"/>
      <c r="Z202" s="11"/>
      <c r="AA202" s="11"/>
      <c r="AB202" s="11"/>
      <c r="AC202" s="11"/>
      <c r="AD202" s="11"/>
      <c r="AE202" s="11"/>
      <c r="AT202" s="228" t="s">
        <v>138</v>
      </c>
      <c r="AU202" s="228" t="s">
        <v>74</v>
      </c>
      <c r="AV202" s="11" t="s">
        <v>92</v>
      </c>
      <c r="AW202" s="11" t="s">
        <v>5</v>
      </c>
      <c r="AX202" s="11" t="s">
        <v>78</v>
      </c>
      <c r="AY202" s="228" t="s">
        <v>134</v>
      </c>
    </row>
    <row r="203" s="2" customFormat="1" ht="37.8" customHeight="1">
      <c r="A203" s="36"/>
      <c r="B203" s="37"/>
      <c r="C203" s="187" t="s">
        <v>296</v>
      </c>
      <c r="D203" s="229" t="s">
        <v>129</v>
      </c>
      <c r="E203" s="189" t="s">
        <v>297</v>
      </c>
      <c r="F203" s="190" t="s">
        <v>298</v>
      </c>
      <c r="G203" s="191" t="s">
        <v>244</v>
      </c>
      <c r="H203" s="192">
        <v>130</v>
      </c>
      <c r="I203" s="193"/>
      <c r="J203" s="193"/>
      <c r="K203" s="194">
        <f>ROUND(P203*H203,2)</f>
        <v>0</v>
      </c>
      <c r="L203" s="190" t="s">
        <v>133</v>
      </c>
      <c r="M203" s="42"/>
      <c r="N203" s="195" t="s">
        <v>20</v>
      </c>
      <c r="O203" s="196" t="s">
        <v>43</v>
      </c>
      <c r="P203" s="197">
        <f>I203+J203</f>
        <v>0</v>
      </c>
      <c r="Q203" s="197">
        <f>ROUND(I203*H203,2)</f>
        <v>0</v>
      </c>
      <c r="R203" s="197">
        <f>ROUND(J203*H203,2)</f>
        <v>0</v>
      </c>
      <c r="S203" s="82"/>
      <c r="T203" s="198">
        <f>S203*H203</f>
        <v>0</v>
      </c>
      <c r="U203" s="198">
        <v>0</v>
      </c>
      <c r="V203" s="198">
        <f>U203*H203</f>
        <v>0</v>
      </c>
      <c r="W203" s="198">
        <v>0</v>
      </c>
      <c r="X203" s="199">
        <f>W203*H203</f>
        <v>0</v>
      </c>
      <c r="Y203" s="36"/>
      <c r="Z203" s="36"/>
      <c r="AA203" s="36"/>
      <c r="AB203" s="36"/>
      <c r="AC203" s="36"/>
      <c r="AD203" s="36"/>
      <c r="AE203" s="36"/>
      <c r="AR203" s="200" t="s">
        <v>92</v>
      </c>
      <c r="AT203" s="200" t="s">
        <v>129</v>
      </c>
      <c r="AU203" s="200" t="s">
        <v>74</v>
      </c>
      <c r="AY203" s="15" t="s">
        <v>134</v>
      </c>
      <c r="BE203" s="201">
        <f>IF(O203="základní",K203,0)</f>
        <v>0</v>
      </c>
      <c r="BF203" s="201">
        <f>IF(O203="snížená",K203,0)</f>
        <v>0</v>
      </c>
      <c r="BG203" s="201">
        <f>IF(O203="zákl. přenesená",K203,0)</f>
        <v>0</v>
      </c>
      <c r="BH203" s="201">
        <f>IF(O203="sníž. přenesená",K203,0)</f>
        <v>0</v>
      </c>
      <c r="BI203" s="201">
        <f>IF(O203="nulová",K203,0)</f>
        <v>0</v>
      </c>
      <c r="BJ203" s="15" t="s">
        <v>78</v>
      </c>
      <c r="BK203" s="201">
        <f>ROUND(P203*H203,2)</f>
        <v>0</v>
      </c>
      <c r="BL203" s="15" t="s">
        <v>92</v>
      </c>
      <c r="BM203" s="200" t="s">
        <v>299</v>
      </c>
    </row>
    <row r="204" s="2" customFormat="1">
      <c r="A204" s="36"/>
      <c r="B204" s="37"/>
      <c r="C204" s="38"/>
      <c r="D204" s="202" t="s">
        <v>136</v>
      </c>
      <c r="E204" s="38"/>
      <c r="F204" s="203" t="s">
        <v>300</v>
      </c>
      <c r="G204" s="38"/>
      <c r="H204" s="38"/>
      <c r="I204" s="204"/>
      <c r="J204" s="204"/>
      <c r="K204" s="38"/>
      <c r="L204" s="38"/>
      <c r="M204" s="42"/>
      <c r="N204" s="205"/>
      <c r="O204" s="206"/>
      <c r="P204" s="82"/>
      <c r="Q204" s="82"/>
      <c r="R204" s="82"/>
      <c r="S204" s="82"/>
      <c r="T204" s="82"/>
      <c r="U204" s="82"/>
      <c r="V204" s="82"/>
      <c r="W204" s="82"/>
      <c r="X204" s="83"/>
      <c r="Y204" s="36"/>
      <c r="Z204" s="36"/>
      <c r="AA204" s="36"/>
      <c r="AB204" s="36"/>
      <c r="AC204" s="36"/>
      <c r="AD204" s="36"/>
      <c r="AE204" s="36"/>
      <c r="AT204" s="15" t="s">
        <v>136</v>
      </c>
      <c r="AU204" s="15" t="s">
        <v>74</v>
      </c>
    </row>
    <row r="205" s="2" customFormat="1" ht="24.15" customHeight="1">
      <c r="A205" s="36"/>
      <c r="B205" s="37"/>
      <c r="C205" s="187" t="s">
        <v>301</v>
      </c>
      <c r="D205" s="229" t="s">
        <v>129</v>
      </c>
      <c r="E205" s="189" t="s">
        <v>302</v>
      </c>
      <c r="F205" s="190" t="s">
        <v>303</v>
      </c>
      <c r="G205" s="191" t="s">
        <v>132</v>
      </c>
      <c r="H205" s="192">
        <v>2</v>
      </c>
      <c r="I205" s="193"/>
      <c r="J205" s="193"/>
      <c r="K205" s="194">
        <f>ROUND(P205*H205,2)</f>
        <v>0</v>
      </c>
      <c r="L205" s="190" t="s">
        <v>133</v>
      </c>
      <c r="M205" s="42"/>
      <c r="N205" s="195" t="s">
        <v>20</v>
      </c>
      <c r="O205" s="196" t="s">
        <v>43</v>
      </c>
      <c r="P205" s="197">
        <f>I205+J205</f>
        <v>0</v>
      </c>
      <c r="Q205" s="197">
        <f>ROUND(I205*H205,2)</f>
        <v>0</v>
      </c>
      <c r="R205" s="197">
        <f>ROUND(J205*H205,2)</f>
        <v>0</v>
      </c>
      <c r="S205" s="82"/>
      <c r="T205" s="198">
        <f>S205*H205</f>
        <v>0</v>
      </c>
      <c r="U205" s="198">
        <v>0</v>
      </c>
      <c r="V205" s="198">
        <f>U205*H205</f>
        <v>0</v>
      </c>
      <c r="W205" s="198">
        <v>0</v>
      </c>
      <c r="X205" s="199">
        <f>W205*H205</f>
        <v>0</v>
      </c>
      <c r="Y205" s="36"/>
      <c r="Z205" s="36"/>
      <c r="AA205" s="36"/>
      <c r="AB205" s="36"/>
      <c r="AC205" s="36"/>
      <c r="AD205" s="36"/>
      <c r="AE205" s="36"/>
      <c r="AR205" s="200" t="s">
        <v>92</v>
      </c>
      <c r="AT205" s="200" t="s">
        <v>129</v>
      </c>
      <c r="AU205" s="200" t="s">
        <v>74</v>
      </c>
      <c r="AY205" s="15" t="s">
        <v>134</v>
      </c>
      <c r="BE205" s="201">
        <f>IF(O205="základní",K205,0)</f>
        <v>0</v>
      </c>
      <c r="BF205" s="201">
        <f>IF(O205="snížená",K205,0)</f>
        <v>0</v>
      </c>
      <c r="BG205" s="201">
        <f>IF(O205="zákl. přenesená",K205,0)</f>
        <v>0</v>
      </c>
      <c r="BH205" s="201">
        <f>IF(O205="sníž. přenesená",K205,0)</f>
        <v>0</v>
      </c>
      <c r="BI205" s="201">
        <f>IF(O205="nulová",K205,0)</f>
        <v>0</v>
      </c>
      <c r="BJ205" s="15" t="s">
        <v>78</v>
      </c>
      <c r="BK205" s="201">
        <f>ROUND(P205*H205,2)</f>
        <v>0</v>
      </c>
      <c r="BL205" s="15" t="s">
        <v>92</v>
      </c>
      <c r="BM205" s="200" t="s">
        <v>304</v>
      </c>
    </row>
    <row r="206" s="2" customFormat="1">
      <c r="A206" s="36"/>
      <c r="B206" s="37"/>
      <c r="C206" s="38"/>
      <c r="D206" s="202" t="s">
        <v>136</v>
      </c>
      <c r="E206" s="38"/>
      <c r="F206" s="203" t="s">
        <v>305</v>
      </c>
      <c r="G206" s="38"/>
      <c r="H206" s="38"/>
      <c r="I206" s="204"/>
      <c r="J206" s="204"/>
      <c r="K206" s="38"/>
      <c r="L206" s="38"/>
      <c r="M206" s="42"/>
      <c r="N206" s="205"/>
      <c r="O206" s="206"/>
      <c r="P206" s="82"/>
      <c r="Q206" s="82"/>
      <c r="R206" s="82"/>
      <c r="S206" s="82"/>
      <c r="T206" s="82"/>
      <c r="U206" s="82"/>
      <c r="V206" s="82"/>
      <c r="W206" s="82"/>
      <c r="X206" s="83"/>
      <c r="Y206" s="36"/>
      <c r="Z206" s="36"/>
      <c r="AA206" s="36"/>
      <c r="AB206" s="36"/>
      <c r="AC206" s="36"/>
      <c r="AD206" s="36"/>
      <c r="AE206" s="36"/>
      <c r="AT206" s="15" t="s">
        <v>136</v>
      </c>
      <c r="AU206" s="15" t="s">
        <v>74</v>
      </c>
    </row>
    <row r="207" s="10" customFormat="1">
      <c r="A207" s="10"/>
      <c r="B207" s="207"/>
      <c r="C207" s="208"/>
      <c r="D207" s="202" t="s">
        <v>138</v>
      </c>
      <c r="E207" s="209" t="s">
        <v>20</v>
      </c>
      <c r="F207" s="210" t="s">
        <v>306</v>
      </c>
      <c r="G207" s="208"/>
      <c r="H207" s="211">
        <v>2</v>
      </c>
      <c r="I207" s="212"/>
      <c r="J207" s="212"/>
      <c r="K207" s="208"/>
      <c r="L207" s="208"/>
      <c r="M207" s="213"/>
      <c r="N207" s="214"/>
      <c r="O207" s="215"/>
      <c r="P207" s="215"/>
      <c r="Q207" s="215"/>
      <c r="R207" s="215"/>
      <c r="S207" s="215"/>
      <c r="T207" s="215"/>
      <c r="U207" s="215"/>
      <c r="V207" s="215"/>
      <c r="W207" s="215"/>
      <c r="X207" s="216"/>
      <c r="Y207" s="10"/>
      <c r="Z207" s="10"/>
      <c r="AA207" s="10"/>
      <c r="AB207" s="10"/>
      <c r="AC207" s="10"/>
      <c r="AD207" s="10"/>
      <c r="AE207" s="10"/>
      <c r="AT207" s="217" t="s">
        <v>138</v>
      </c>
      <c r="AU207" s="217" t="s">
        <v>74</v>
      </c>
      <c r="AV207" s="10" t="s">
        <v>82</v>
      </c>
      <c r="AW207" s="10" t="s">
        <v>5</v>
      </c>
      <c r="AX207" s="10" t="s">
        <v>78</v>
      </c>
      <c r="AY207" s="217" t="s">
        <v>134</v>
      </c>
    </row>
    <row r="208" s="2" customFormat="1" ht="24.15" customHeight="1">
      <c r="A208" s="36"/>
      <c r="B208" s="37"/>
      <c r="C208" s="187" t="s">
        <v>307</v>
      </c>
      <c r="D208" s="229" t="s">
        <v>129</v>
      </c>
      <c r="E208" s="189" t="s">
        <v>308</v>
      </c>
      <c r="F208" s="190" t="s">
        <v>309</v>
      </c>
      <c r="G208" s="191" t="s">
        <v>132</v>
      </c>
      <c r="H208" s="192">
        <v>3</v>
      </c>
      <c r="I208" s="193"/>
      <c r="J208" s="193"/>
      <c r="K208" s="194">
        <f>ROUND(P208*H208,2)</f>
        <v>0</v>
      </c>
      <c r="L208" s="190" t="s">
        <v>133</v>
      </c>
      <c r="M208" s="42"/>
      <c r="N208" s="195" t="s">
        <v>20</v>
      </c>
      <c r="O208" s="196" t="s">
        <v>43</v>
      </c>
      <c r="P208" s="197">
        <f>I208+J208</f>
        <v>0</v>
      </c>
      <c r="Q208" s="197">
        <f>ROUND(I208*H208,2)</f>
        <v>0</v>
      </c>
      <c r="R208" s="197">
        <f>ROUND(J208*H208,2)</f>
        <v>0</v>
      </c>
      <c r="S208" s="82"/>
      <c r="T208" s="198">
        <f>S208*H208</f>
        <v>0</v>
      </c>
      <c r="U208" s="198">
        <v>0</v>
      </c>
      <c r="V208" s="198">
        <f>U208*H208</f>
        <v>0</v>
      </c>
      <c r="W208" s="198">
        <v>0</v>
      </c>
      <c r="X208" s="199">
        <f>W208*H208</f>
        <v>0</v>
      </c>
      <c r="Y208" s="36"/>
      <c r="Z208" s="36"/>
      <c r="AA208" s="36"/>
      <c r="AB208" s="36"/>
      <c r="AC208" s="36"/>
      <c r="AD208" s="36"/>
      <c r="AE208" s="36"/>
      <c r="AR208" s="200" t="s">
        <v>92</v>
      </c>
      <c r="AT208" s="200" t="s">
        <v>129</v>
      </c>
      <c r="AU208" s="200" t="s">
        <v>74</v>
      </c>
      <c r="AY208" s="15" t="s">
        <v>134</v>
      </c>
      <c r="BE208" s="201">
        <f>IF(O208="základní",K208,0)</f>
        <v>0</v>
      </c>
      <c r="BF208" s="201">
        <f>IF(O208="snížená",K208,0)</f>
        <v>0</v>
      </c>
      <c r="BG208" s="201">
        <f>IF(O208="zákl. přenesená",K208,0)</f>
        <v>0</v>
      </c>
      <c r="BH208" s="201">
        <f>IF(O208="sníž. přenesená",K208,0)</f>
        <v>0</v>
      </c>
      <c r="BI208" s="201">
        <f>IF(O208="nulová",K208,0)</f>
        <v>0</v>
      </c>
      <c r="BJ208" s="15" t="s">
        <v>78</v>
      </c>
      <c r="BK208" s="201">
        <f>ROUND(P208*H208,2)</f>
        <v>0</v>
      </c>
      <c r="BL208" s="15" t="s">
        <v>92</v>
      </c>
      <c r="BM208" s="200" t="s">
        <v>310</v>
      </c>
    </row>
    <row r="209" s="2" customFormat="1">
      <c r="A209" s="36"/>
      <c r="B209" s="37"/>
      <c r="C209" s="38"/>
      <c r="D209" s="202" t="s">
        <v>136</v>
      </c>
      <c r="E209" s="38"/>
      <c r="F209" s="203" t="s">
        <v>311</v>
      </c>
      <c r="G209" s="38"/>
      <c r="H209" s="38"/>
      <c r="I209" s="204"/>
      <c r="J209" s="204"/>
      <c r="K209" s="38"/>
      <c r="L209" s="38"/>
      <c r="M209" s="42"/>
      <c r="N209" s="205"/>
      <c r="O209" s="206"/>
      <c r="P209" s="82"/>
      <c r="Q209" s="82"/>
      <c r="R209" s="82"/>
      <c r="S209" s="82"/>
      <c r="T209" s="82"/>
      <c r="U209" s="82"/>
      <c r="V209" s="82"/>
      <c r="W209" s="82"/>
      <c r="X209" s="83"/>
      <c r="Y209" s="36"/>
      <c r="Z209" s="36"/>
      <c r="AA209" s="36"/>
      <c r="AB209" s="36"/>
      <c r="AC209" s="36"/>
      <c r="AD209" s="36"/>
      <c r="AE209" s="36"/>
      <c r="AT209" s="15" t="s">
        <v>136</v>
      </c>
      <c r="AU209" s="15" t="s">
        <v>74</v>
      </c>
    </row>
    <row r="210" s="10" customFormat="1">
      <c r="A210" s="10"/>
      <c r="B210" s="207"/>
      <c r="C210" s="208"/>
      <c r="D210" s="202" t="s">
        <v>138</v>
      </c>
      <c r="E210" s="209" t="s">
        <v>20</v>
      </c>
      <c r="F210" s="210" t="s">
        <v>312</v>
      </c>
      <c r="G210" s="208"/>
      <c r="H210" s="211">
        <v>3</v>
      </c>
      <c r="I210" s="212"/>
      <c r="J210" s="212"/>
      <c r="K210" s="208"/>
      <c r="L210" s="208"/>
      <c r="M210" s="213"/>
      <c r="N210" s="214"/>
      <c r="O210" s="215"/>
      <c r="P210" s="215"/>
      <c r="Q210" s="215"/>
      <c r="R210" s="215"/>
      <c r="S210" s="215"/>
      <c r="T210" s="215"/>
      <c r="U210" s="215"/>
      <c r="V210" s="215"/>
      <c r="W210" s="215"/>
      <c r="X210" s="216"/>
      <c r="Y210" s="10"/>
      <c r="Z210" s="10"/>
      <c r="AA210" s="10"/>
      <c r="AB210" s="10"/>
      <c r="AC210" s="10"/>
      <c r="AD210" s="10"/>
      <c r="AE210" s="10"/>
      <c r="AT210" s="217" t="s">
        <v>138</v>
      </c>
      <c r="AU210" s="217" t="s">
        <v>74</v>
      </c>
      <c r="AV210" s="10" t="s">
        <v>82</v>
      </c>
      <c r="AW210" s="10" t="s">
        <v>5</v>
      </c>
      <c r="AX210" s="10" t="s">
        <v>78</v>
      </c>
      <c r="AY210" s="217" t="s">
        <v>134</v>
      </c>
    </row>
    <row r="211" s="2" customFormat="1" ht="33" customHeight="1">
      <c r="A211" s="36"/>
      <c r="B211" s="37"/>
      <c r="C211" s="187" t="s">
        <v>313</v>
      </c>
      <c r="D211" s="229" t="s">
        <v>129</v>
      </c>
      <c r="E211" s="189" t="s">
        <v>314</v>
      </c>
      <c r="F211" s="190" t="s">
        <v>315</v>
      </c>
      <c r="G211" s="191" t="s">
        <v>132</v>
      </c>
      <c r="H211" s="192">
        <v>6</v>
      </c>
      <c r="I211" s="193"/>
      <c r="J211" s="193"/>
      <c r="K211" s="194">
        <f>ROUND(P211*H211,2)</f>
        <v>0</v>
      </c>
      <c r="L211" s="190" t="s">
        <v>133</v>
      </c>
      <c r="M211" s="42"/>
      <c r="N211" s="195" t="s">
        <v>20</v>
      </c>
      <c r="O211" s="196" t="s">
        <v>43</v>
      </c>
      <c r="P211" s="197">
        <f>I211+J211</f>
        <v>0</v>
      </c>
      <c r="Q211" s="197">
        <f>ROUND(I211*H211,2)</f>
        <v>0</v>
      </c>
      <c r="R211" s="197">
        <f>ROUND(J211*H211,2)</f>
        <v>0</v>
      </c>
      <c r="S211" s="82"/>
      <c r="T211" s="198">
        <f>S211*H211</f>
        <v>0</v>
      </c>
      <c r="U211" s="198">
        <v>0</v>
      </c>
      <c r="V211" s="198">
        <f>U211*H211</f>
        <v>0</v>
      </c>
      <c r="W211" s="198">
        <v>0</v>
      </c>
      <c r="X211" s="199">
        <f>W211*H211</f>
        <v>0</v>
      </c>
      <c r="Y211" s="36"/>
      <c r="Z211" s="36"/>
      <c r="AA211" s="36"/>
      <c r="AB211" s="36"/>
      <c r="AC211" s="36"/>
      <c r="AD211" s="36"/>
      <c r="AE211" s="36"/>
      <c r="AR211" s="200" t="s">
        <v>92</v>
      </c>
      <c r="AT211" s="200" t="s">
        <v>129</v>
      </c>
      <c r="AU211" s="200" t="s">
        <v>74</v>
      </c>
      <c r="AY211" s="15" t="s">
        <v>134</v>
      </c>
      <c r="BE211" s="201">
        <f>IF(O211="základní",K211,0)</f>
        <v>0</v>
      </c>
      <c r="BF211" s="201">
        <f>IF(O211="snížená",K211,0)</f>
        <v>0</v>
      </c>
      <c r="BG211" s="201">
        <f>IF(O211="zákl. přenesená",K211,0)</f>
        <v>0</v>
      </c>
      <c r="BH211" s="201">
        <f>IF(O211="sníž. přenesená",K211,0)</f>
        <v>0</v>
      </c>
      <c r="BI211" s="201">
        <f>IF(O211="nulová",K211,0)</f>
        <v>0</v>
      </c>
      <c r="BJ211" s="15" t="s">
        <v>78</v>
      </c>
      <c r="BK211" s="201">
        <f>ROUND(P211*H211,2)</f>
        <v>0</v>
      </c>
      <c r="BL211" s="15" t="s">
        <v>92</v>
      </c>
      <c r="BM211" s="200" t="s">
        <v>316</v>
      </c>
    </row>
    <row r="212" s="2" customFormat="1">
      <c r="A212" s="36"/>
      <c r="B212" s="37"/>
      <c r="C212" s="38"/>
      <c r="D212" s="202" t="s">
        <v>136</v>
      </c>
      <c r="E212" s="38"/>
      <c r="F212" s="203" t="s">
        <v>317</v>
      </c>
      <c r="G212" s="38"/>
      <c r="H212" s="38"/>
      <c r="I212" s="204"/>
      <c r="J212" s="204"/>
      <c r="K212" s="38"/>
      <c r="L212" s="38"/>
      <c r="M212" s="42"/>
      <c r="N212" s="205"/>
      <c r="O212" s="206"/>
      <c r="P212" s="82"/>
      <c r="Q212" s="82"/>
      <c r="R212" s="82"/>
      <c r="S212" s="82"/>
      <c r="T212" s="82"/>
      <c r="U212" s="82"/>
      <c r="V212" s="82"/>
      <c r="W212" s="82"/>
      <c r="X212" s="83"/>
      <c r="Y212" s="36"/>
      <c r="Z212" s="36"/>
      <c r="AA212" s="36"/>
      <c r="AB212" s="36"/>
      <c r="AC212" s="36"/>
      <c r="AD212" s="36"/>
      <c r="AE212" s="36"/>
      <c r="AT212" s="15" t="s">
        <v>136</v>
      </c>
      <c r="AU212" s="15" t="s">
        <v>74</v>
      </c>
    </row>
    <row r="213" s="10" customFormat="1">
      <c r="A213" s="10"/>
      <c r="B213" s="207"/>
      <c r="C213" s="208"/>
      <c r="D213" s="202" t="s">
        <v>138</v>
      </c>
      <c r="E213" s="209" t="s">
        <v>20</v>
      </c>
      <c r="F213" s="210" t="s">
        <v>318</v>
      </c>
      <c r="G213" s="208"/>
      <c r="H213" s="211">
        <v>6</v>
      </c>
      <c r="I213" s="212"/>
      <c r="J213" s="212"/>
      <c r="K213" s="208"/>
      <c r="L213" s="208"/>
      <c r="M213" s="213"/>
      <c r="N213" s="214"/>
      <c r="O213" s="215"/>
      <c r="P213" s="215"/>
      <c r="Q213" s="215"/>
      <c r="R213" s="215"/>
      <c r="S213" s="215"/>
      <c r="T213" s="215"/>
      <c r="U213" s="215"/>
      <c r="V213" s="215"/>
      <c r="W213" s="215"/>
      <c r="X213" s="216"/>
      <c r="Y213" s="10"/>
      <c r="Z213" s="10"/>
      <c r="AA213" s="10"/>
      <c r="AB213" s="10"/>
      <c r="AC213" s="10"/>
      <c r="AD213" s="10"/>
      <c r="AE213" s="10"/>
      <c r="AT213" s="217" t="s">
        <v>138</v>
      </c>
      <c r="AU213" s="217" t="s">
        <v>74</v>
      </c>
      <c r="AV213" s="10" t="s">
        <v>82</v>
      </c>
      <c r="AW213" s="10" t="s">
        <v>5</v>
      </c>
      <c r="AX213" s="10" t="s">
        <v>78</v>
      </c>
      <c r="AY213" s="217" t="s">
        <v>134</v>
      </c>
    </row>
    <row r="214" s="2" customFormat="1" ht="24.15" customHeight="1">
      <c r="A214" s="36"/>
      <c r="B214" s="37"/>
      <c r="C214" s="187" t="s">
        <v>319</v>
      </c>
      <c r="D214" s="229" t="s">
        <v>129</v>
      </c>
      <c r="E214" s="189" t="s">
        <v>320</v>
      </c>
      <c r="F214" s="190" t="s">
        <v>321</v>
      </c>
      <c r="G214" s="191" t="s">
        <v>219</v>
      </c>
      <c r="H214" s="192">
        <v>495</v>
      </c>
      <c r="I214" s="193"/>
      <c r="J214" s="193"/>
      <c r="K214" s="194">
        <f>ROUND(P214*H214,2)</f>
        <v>0</v>
      </c>
      <c r="L214" s="190" t="s">
        <v>133</v>
      </c>
      <c r="M214" s="42"/>
      <c r="N214" s="195" t="s">
        <v>20</v>
      </c>
      <c r="O214" s="196" t="s">
        <v>43</v>
      </c>
      <c r="P214" s="197">
        <f>I214+J214</f>
        <v>0</v>
      </c>
      <c r="Q214" s="197">
        <f>ROUND(I214*H214,2)</f>
        <v>0</v>
      </c>
      <c r="R214" s="197">
        <f>ROUND(J214*H214,2)</f>
        <v>0</v>
      </c>
      <c r="S214" s="82"/>
      <c r="T214" s="198">
        <f>S214*H214</f>
        <v>0</v>
      </c>
      <c r="U214" s="198">
        <v>0</v>
      </c>
      <c r="V214" s="198">
        <f>U214*H214</f>
        <v>0</v>
      </c>
      <c r="W214" s="198">
        <v>0</v>
      </c>
      <c r="X214" s="199">
        <f>W214*H214</f>
        <v>0</v>
      </c>
      <c r="Y214" s="36"/>
      <c r="Z214" s="36"/>
      <c r="AA214" s="36"/>
      <c r="AB214" s="36"/>
      <c r="AC214" s="36"/>
      <c r="AD214" s="36"/>
      <c r="AE214" s="36"/>
      <c r="AR214" s="200" t="s">
        <v>92</v>
      </c>
      <c r="AT214" s="200" t="s">
        <v>129</v>
      </c>
      <c r="AU214" s="200" t="s">
        <v>74</v>
      </c>
      <c r="AY214" s="15" t="s">
        <v>134</v>
      </c>
      <c r="BE214" s="201">
        <f>IF(O214="základní",K214,0)</f>
        <v>0</v>
      </c>
      <c r="BF214" s="201">
        <f>IF(O214="snížená",K214,0)</f>
        <v>0</v>
      </c>
      <c r="BG214" s="201">
        <f>IF(O214="zákl. přenesená",K214,0)</f>
        <v>0</v>
      </c>
      <c r="BH214" s="201">
        <f>IF(O214="sníž. přenesená",K214,0)</f>
        <v>0</v>
      </c>
      <c r="BI214" s="201">
        <f>IF(O214="nulová",K214,0)</f>
        <v>0</v>
      </c>
      <c r="BJ214" s="15" t="s">
        <v>78</v>
      </c>
      <c r="BK214" s="201">
        <f>ROUND(P214*H214,2)</f>
        <v>0</v>
      </c>
      <c r="BL214" s="15" t="s">
        <v>92</v>
      </c>
      <c r="BM214" s="200" t="s">
        <v>322</v>
      </c>
    </row>
    <row r="215" s="2" customFormat="1">
      <c r="A215" s="36"/>
      <c r="B215" s="37"/>
      <c r="C215" s="38"/>
      <c r="D215" s="202" t="s">
        <v>136</v>
      </c>
      <c r="E215" s="38"/>
      <c r="F215" s="203" t="s">
        <v>323</v>
      </c>
      <c r="G215" s="38"/>
      <c r="H215" s="38"/>
      <c r="I215" s="204"/>
      <c r="J215" s="204"/>
      <c r="K215" s="38"/>
      <c r="L215" s="38"/>
      <c r="M215" s="42"/>
      <c r="N215" s="205"/>
      <c r="O215" s="206"/>
      <c r="P215" s="82"/>
      <c r="Q215" s="82"/>
      <c r="R215" s="82"/>
      <c r="S215" s="82"/>
      <c r="T215" s="82"/>
      <c r="U215" s="82"/>
      <c r="V215" s="82"/>
      <c r="W215" s="82"/>
      <c r="X215" s="83"/>
      <c r="Y215" s="36"/>
      <c r="Z215" s="36"/>
      <c r="AA215" s="36"/>
      <c r="AB215" s="36"/>
      <c r="AC215" s="36"/>
      <c r="AD215" s="36"/>
      <c r="AE215" s="36"/>
      <c r="AT215" s="15" t="s">
        <v>136</v>
      </c>
      <c r="AU215" s="15" t="s">
        <v>74</v>
      </c>
    </row>
    <row r="216" s="10" customFormat="1">
      <c r="A216" s="10"/>
      <c r="B216" s="207"/>
      <c r="C216" s="208"/>
      <c r="D216" s="202" t="s">
        <v>138</v>
      </c>
      <c r="E216" s="209" t="s">
        <v>20</v>
      </c>
      <c r="F216" s="210" t="s">
        <v>324</v>
      </c>
      <c r="G216" s="208"/>
      <c r="H216" s="211">
        <v>105</v>
      </c>
      <c r="I216" s="212"/>
      <c r="J216" s="212"/>
      <c r="K216" s="208"/>
      <c r="L216" s="208"/>
      <c r="M216" s="213"/>
      <c r="N216" s="214"/>
      <c r="O216" s="215"/>
      <c r="P216" s="215"/>
      <c r="Q216" s="215"/>
      <c r="R216" s="215"/>
      <c r="S216" s="215"/>
      <c r="T216" s="215"/>
      <c r="U216" s="215"/>
      <c r="V216" s="215"/>
      <c r="W216" s="215"/>
      <c r="X216" s="216"/>
      <c r="Y216" s="10"/>
      <c r="Z216" s="10"/>
      <c r="AA216" s="10"/>
      <c r="AB216" s="10"/>
      <c r="AC216" s="10"/>
      <c r="AD216" s="10"/>
      <c r="AE216" s="10"/>
      <c r="AT216" s="217" t="s">
        <v>138</v>
      </c>
      <c r="AU216" s="217" t="s">
        <v>74</v>
      </c>
      <c r="AV216" s="10" t="s">
        <v>82</v>
      </c>
      <c r="AW216" s="10" t="s">
        <v>5</v>
      </c>
      <c r="AX216" s="10" t="s">
        <v>74</v>
      </c>
      <c r="AY216" s="217" t="s">
        <v>134</v>
      </c>
    </row>
    <row r="217" s="10" customFormat="1">
      <c r="A217" s="10"/>
      <c r="B217" s="207"/>
      <c r="C217" s="208"/>
      <c r="D217" s="202" t="s">
        <v>138</v>
      </c>
      <c r="E217" s="209" t="s">
        <v>20</v>
      </c>
      <c r="F217" s="210" t="s">
        <v>325</v>
      </c>
      <c r="G217" s="208"/>
      <c r="H217" s="211">
        <v>315</v>
      </c>
      <c r="I217" s="212"/>
      <c r="J217" s="212"/>
      <c r="K217" s="208"/>
      <c r="L217" s="208"/>
      <c r="M217" s="213"/>
      <c r="N217" s="214"/>
      <c r="O217" s="215"/>
      <c r="P217" s="215"/>
      <c r="Q217" s="215"/>
      <c r="R217" s="215"/>
      <c r="S217" s="215"/>
      <c r="T217" s="215"/>
      <c r="U217" s="215"/>
      <c r="V217" s="215"/>
      <c r="W217" s="215"/>
      <c r="X217" s="216"/>
      <c r="Y217" s="10"/>
      <c r="Z217" s="10"/>
      <c r="AA217" s="10"/>
      <c r="AB217" s="10"/>
      <c r="AC217" s="10"/>
      <c r="AD217" s="10"/>
      <c r="AE217" s="10"/>
      <c r="AT217" s="217" t="s">
        <v>138</v>
      </c>
      <c r="AU217" s="217" t="s">
        <v>74</v>
      </c>
      <c r="AV217" s="10" t="s">
        <v>82</v>
      </c>
      <c r="AW217" s="10" t="s">
        <v>5</v>
      </c>
      <c r="AX217" s="10" t="s">
        <v>74</v>
      </c>
      <c r="AY217" s="217" t="s">
        <v>134</v>
      </c>
    </row>
    <row r="218" s="10" customFormat="1">
      <c r="A218" s="10"/>
      <c r="B218" s="207"/>
      <c r="C218" s="208"/>
      <c r="D218" s="202" t="s">
        <v>138</v>
      </c>
      <c r="E218" s="209" t="s">
        <v>20</v>
      </c>
      <c r="F218" s="210" t="s">
        <v>326</v>
      </c>
      <c r="G218" s="208"/>
      <c r="H218" s="211">
        <v>75</v>
      </c>
      <c r="I218" s="212"/>
      <c r="J218" s="212"/>
      <c r="K218" s="208"/>
      <c r="L218" s="208"/>
      <c r="M218" s="213"/>
      <c r="N218" s="214"/>
      <c r="O218" s="215"/>
      <c r="P218" s="215"/>
      <c r="Q218" s="215"/>
      <c r="R218" s="215"/>
      <c r="S218" s="215"/>
      <c r="T218" s="215"/>
      <c r="U218" s="215"/>
      <c r="V218" s="215"/>
      <c r="W218" s="215"/>
      <c r="X218" s="216"/>
      <c r="Y218" s="10"/>
      <c r="Z218" s="10"/>
      <c r="AA218" s="10"/>
      <c r="AB218" s="10"/>
      <c r="AC218" s="10"/>
      <c r="AD218" s="10"/>
      <c r="AE218" s="10"/>
      <c r="AT218" s="217" t="s">
        <v>138</v>
      </c>
      <c r="AU218" s="217" t="s">
        <v>74</v>
      </c>
      <c r="AV218" s="10" t="s">
        <v>82</v>
      </c>
      <c r="AW218" s="10" t="s">
        <v>5</v>
      </c>
      <c r="AX218" s="10" t="s">
        <v>74</v>
      </c>
      <c r="AY218" s="217" t="s">
        <v>134</v>
      </c>
    </row>
    <row r="219" s="11" customFormat="1">
      <c r="A219" s="11"/>
      <c r="B219" s="218"/>
      <c r="C219" s="219"/>
      <c r="D219" s="202" t="s">
        <v>138</v>
      </c>
      <c r="E219" s="220" t="s">
        <v>20</v>
      </c>
      <c r="F219" s="221" t="s">
        <v>145</v>
      </c>
      <c r="G219" s="219"/>
      <c r="H219" s="222">
        <v>495</v>
      </c>
      <c r="I219" s="223"/>
      <c r="J219" s="223"/>
      <c r="K219" s="219"/>
      <c r="L219" s="219"/>
      <c r="M219" s="224"/>
      <c r="N219" s="225"/>
      <c r="O219" s="226"/>
      <c r="P219" s="226"/>
      <c r="Q219" s="226"/>
      <c r="R219" s="226"/>
      <c r="S219" s="226"/>
      <c r="T219" s="226"/>
      <c r="U219" s="226"/>
      <c r="V219" s="226"/>
      <c r="W219" s="226"/>
      <c r="X219" s="227"/>
      <c r="Y219" s="11"/>
      <c r="Z219" s="11"/>
      <c r="AA219" s="11"/>
      <c r="AB219" s="11"/>
      <c r="AC219" s="11"/>
      <c r="AD219" s="11"/>
      <c r="AE219" s="11"/>
      <c r="AT219" s="228" t="s">
        <v>138</v>
      </c>
      <c r="AU219" s="228" t="s">
        <v>74</v>
      </c>
      <c r="AV219" s="11" t="s">
        <v>92</v>
      </c>
      <c r="AW219" s="11" t="s">
        <v>5</v>
      </c>
      <c r="AX219" s="11" t="s">
        <v>78</v>
      </c>
      <c r="AY219" s="228" t="s">
        <v>134</v>
      </c>
    </row>
    <row r="220" s="2" customFormat="1" ht="24.15" customHeight="1">
      <c r="A220" s="36"/>
      <c r="B220" s="37"/>
      <c r="C220" s="187" t="s">
        <v>327</v>
      </c>
      <c r="D220" s="229" t="s">
        <v>129</v>
      </c>
      <c r="E220" s="189" t="s">
        <v>328</v>
      </c>
      <c r="F220" s="190" t="s">
        <v>329</v>
      </c>
      <c r="G220" s="191" t="s">
        <v>330</v>
      </c>
      <c r="H220" s="192">
        <v>35</v>
      </c>
      <c r="I220" s="193"/>
      <c r="J220" s="193"/>
      <c r="K220" s="194">
        <f>ROUND(P220*H220,2)</f>
        <v>0</v>
      </c>
      <c r="L220" s="190" t="s">
        <v>133</v>
      </c>
      <c r="M220" s="42"/>
      <c r="N220" s="195" t="s">
        <v>20</v>
      </c>
      <c r="O220" s="196" t="s">
        <v>43</v>
      </c>
      <c r="P220" s="197">
        <f>I220+J220</f>
        <v>0</v>
      </c>
      <c r="Q220" s="197">
        <f>ROUND(I220*H220,2)</f>
        <v>0</v>
      </c>
      <c r="R220" s="197">
        <f>ROUND(J220*H220,2)</f>
        <v>0</v>
      </c>
      <c r="S220" s="82"/>
      <c r="T220" s="198">
        <f>S220*H220</f>
        <v>0</v>
      </c>
      <c r="U220" s="198">
        <v>0</v>
      </c>
      <c r="V220" s="198">
        <f>U220*H220</f>
        <v>0</v>
      </c>
      <c r="W220" s="198">
        <v>0</v>
      </c>
      <c r="X220" s="199">
        <f>W220*H220</f>
        <v>0</v>
      </c>
      <c r="Y220" s="36"/>
      <c r="Z220" s="36"/>
      <c r="AA220" s="36"/>
      <c r="AB220" s="36"/>
      <c r="AC220" s="36"/>
      <c r="AD220" s="36"/>
      <c r="AE220" s="36"/>
      <c r="AR220" s="200" t="s">
        <v>92</v>
      </c>
      <c r="AT220" s="200" t="s">
        <v>129</v>
      </c>
      <c r="AU220" s="200" t="s">
        <v>74</v>
      </c>
      <c r="AY220" s="15" t="s">
        <v>134</v>
      </c>
      <c r="BE220" s="201">
        <f>IF(O220="základní",K220,0)</f>
        <v>0</v>
      </c>
      <c r="BF220" s="201">
        <f>IF(O220="snížená",K220,0)</f>
        <v>0</v>
      </c>
      <c r="BG220" s="201">
        <f>IF(O220="zákl. přenesená",K220,0)</f>
        <v>0</v>
      </c>
      <c r="BH220" s="201">
        <f>IF(O220="sníž. přenesená",K220,0)</f>
        <v>0</v>
      </c>
      <c r="BI220" s="201">
        <f>IF(O220="nulová",K220,0)</f>
        <v>0</v>
      </c>
      <c r="BJ220" s="15" t="s">
        <v>78</v>
      </c>
      <c r="BK220" s="201">
        <f>ROUND(P220*H220,2)</f>
        <v>0</v>
      </c>
      <c r="BL220" s="15" t="s">
        <v>92</v>
      </c>
      <c r="BM220" s="200" t="s">
        <v>331</v>
      </c>
    </row>
    <row r="221" s="2" customFormat="1">
      <c r="A221" s="36"/>
      <c r="B221" s="37"/>
      <c r="C221" s="38"/>
      <c r="D221" s="202" t="s">
        <v>136</v>
      </c>
      <c r="E221" s="38"/>
      <c r="F221" s="203" t="s">
        <v>332</v>
      </c>
      <c r="G221" s="38"/>
      <c r="H221" s="38"/>
      <c r="I221" s="204"/>
      <c r="J221" s="204"/>
      <c r="K221" s="38"/>
      <c r="L221" s="38"/>
      <c r="M221" s="42"/>
      <c r="N221" s="205"/>
      <c r="O221" s="206"/>
      <c r="P221" s="82"/>
      <c r="Q221" s="82"/>
      <c r="R221" s="82"/>
      <c r="S221" s="82"/>
      <c r="T221" s="82"/>
      <c r="U221" s="82"/>
      <c r="V221" s="82"/>
      <c r="W221" s="82"/>
      <c r="X221" s="83"/>
      <c r="Y221" s="36"/>
      <c r="Z221" s="36"/>
      <c r="AA221" s="36"/>
      <c r="AB221" s="36"/>
      <c r="AC221" s="36"/>
      <c r="AD221" s="36"/>
      <c r="AE221" s="36"/>
      <c r="AT221" s="15" t="s">
        <v>136</v>
      </c>
      <c r="AU221" s="15" t="s">
        <v>74</v>
      </c>
    </row>
    <row r="222" s="10" customFormat="1">
      <c r="A222" s="10"/>
      <c r="B222" s="207"/>
      <c r="C222" s="208"/>
      <c r="D222" s="202" t="s">
        <v>138</v>
      </c>
      <c r="E222" s="209" t="s">
        <v>20</v>
      </c>
      <c r="F222" s="210" t="s">
        <v>333</v>
      </c>
      <c r="G222" s="208"/>
      <c r="H222" s="211">
        <v>20</v>
      </c>
      <c r="I222" s="212"/>
      <c r="J222" s="212"/>
      <c r="K222" s="208"/>
      <c r="L222" s="208"/>
      <c r="M222" s="213"/>
      <c r="N222" s="214"/>
      <c r="O222" s="215"/>
      <c r="P222" s="215"/>
      <c r="Q222" s="215"/>
      <c r="R222" s="215"/>
      <c r="S222" s="215"/>
      <c r="T222" s="215"/>
      <c r="U222" s="215"/>
      <c r="V222" s="215"/>
      <c r="W222" s="215"/>
      <c r="X222" s="216"/>
      <c r="Y222" s="10"/>
      <c r="Z222" s="10"/>
      <c r="AA222" s="10"/>
      <c r="AB222" s="10"/>
      <c r="AC222" s="10"/>
      <c r="AD222" s="10"/>
      <c r="AE222" s="10"/>
      <c r="AT222" s="217" t="s">
        <v>138</v>
      </c>
      <c r="AU222" s="217" t="s">
        <v>74</v>
      </c>
      <c r="AV222" s="10" t="s">
        <v>82</v>
      </c>
      <c r="AW222" s="10" t="s">
        <v>5</v>
      </c>
      <c r="AX222" s="10" t="s">
        <v>74</v>
      </c>
      <c r="AY222" s="217" t="s">
        <v>134</v>
      </c>
    </row>
    <row r="223" s="10" customFormat="1">
      <c r="A223" s="10"/>
      <c r="B223" s="207"/>
      <c r="C223" s="208"/>
      <c r="D223" s="202" t="s">
        <v>138</v>
      </c>
      <c r="E223" s="209" t="s">
        <v>20</v>
      </c>
      <c r="F223" s="210" t="s">
        <v>334</v>
      </c>
      <c r="G223" s="208"/>
      <c r="H223" s="211">
        <v>10</v>
      </c>
      <c r="I223" s="212"/>
      <c r="J223" s="212"/>
      <c r="K223" s="208"/>
      <c r="L223" s="208"/>
      <c r="M223" s="213"/>
      <c r="N223" s="214"/>
      <c r="O223" s="215"/>
      <c r="P223" s="215"/>
      <c r="Q223" s="215"/>
      <c r="R223" s="215"/>
      <c r="S223" s="215"/>
      <c r="T223" s="215"/>
      <c r="U223" s="215"/>
      <c r="V223" s="215"/>
      <c r="W223" s="215"/>
      <c r="X223" s="216"/>
      <c r="Y223" s="10"/>
      <c r="Z223" s="10"/>
      <c r="AA223" s="10"/>
      <c r="AB223" s="10"/>
      <c r="AC223" s="10"/>
      <c r="AD223" s="10"/>
      <c r="AE223" s="10"/>
      <c r="AT223" s="217" t="s">
        <v>138</v>
      </c>
      <c r="AU223" s="217" t="s">
        <v>74</v>
      </c>
      <c r="AV223" s="10" t="s">
        <v>82</v>
      </c>
      <c r="AW223" s="10" t="s">
        <v>5</v>
      </c>
      <c r="AX223" s="10" t="s">
        <v>74</v>
      </c>
      <c r="AY223" s="217" t="s">
        <v>134</v>
      </c>
    </row>
    <row r="224" s="10" customFormat="1">
      <c r="A224" s="10"/>
      <c r="B224" s="207"/>
      <c r="C224" s="208"/>
      <c r="D224" s="202" t="s">
        <v>138</v>
      </c>
      <c r="E224" s="209" t="s">
        <v>20</v>
      </c>
      <c r="F224" s="210" t="s">
        <v>335</v>
      </c>
      <c r="G224" s="208"/>
      <c r="H224" s="211">
        <v>5</v>
      </c>
      <c r="I224" s="212"/>
      <c r="J224" s="212"/>
      <c r="K224" s="208"/>
      <c r="L224" s="208"/>
      <c r="M224" s="213"/>
      <c r="N224" s="214"/>
      <c r="O224" s="215"/>
      <c r="P224" s="215"/>
      <c r="Q224" s="215"/>
      <c r="R224" s="215"/>
      <c r="S224" s="215"/>
      <c r="T224" s="215"/>
      <c r="U224" s="215"/>
      <c r="V224" s="215"/>
      <c r="W224" s="215"/>
      <c r="X224" s="216"/>
      <c r="Y224" s="10"/>
      <c r="Z224" s="10"/>
      <c r="AA224" s="10"/>
      <c r="AB224" s="10"/>
      <c r="AC224" s="10"/>
      <c r="AD224" s="10"/>
      <c r="AE224" s="10"/>
      <c r="AT224" s="217" t="s">
        <v>138</v>
      </c>
      <c r="AU224" s="217" t="s">
        <v>74</v>
      </c>
      <c r="AV224" s="10" t="s">
        <v>82</v>
      </c>
      <c r="AW224" s="10" t="s">
        <v>5</v>
      </c>
      <c r="AX224" s="10" t="s">
        <v>74</v>
      </c>
      <c r="AY224" s="217" t="s">
        <v>134</v>
      </c>
    </row>
    <row r="225" s="11" customFormat="1">
      <c r="A225" s="11"/>
      <c r="B225" s="218"/>
      <c r="C225" s="219"/>
      <c r="D225" s="202" t="s">
        <v>138</v>
      </c>
      <c r="E225" s="220" t="s">
        <v>20</v>
      </c>
      <c r="F225" s="221" t="s">
        <v>145</v>
      </c>
      <c r="G225" s="219"/>
      <c r="H225" s="222">
        <v>35</v>
      </c>
      <c r="I225" s="223"/>
      <c r="J225" s="223"/>
      <c r="K225" s="219"/>
      <c r="L225" s="219"/>
      <c r="M225" s="224"/>
      <c r="N225" s="225"/>
      <c r="O225" s="226"/>
      <c r="P225" s="226"/>
      <c r="Q225" s="226"/>
      <c r="R225" s="226"/>
      <c r="S225" s="226"/>
      <c r="T225" s="226"/>
      <c r="U225" s="226"/>
      <c r="V225" s="226"/>
      <c r="W225" s="226"/>
      <c r="X225" s="227"/>
      <c r="Y225" s="11"/>
      <c r="Z225" s="11"/>
      <c r="AA225" s="11"/>
      <c r="AB225" s="11"/>
      <c r="AC225" s="11"/>
      <c r="AD225" s="11"/>
      <c r="AE225" s="11"/>
      <c r="AT225" s="228" t="s">
        <v>138</v>
      </c>
      <c r="AU225" s="228" t="s">
        <v>74</v>
      </c>
      <c r="AV225" s="11" t="s">
        <v>92</v>
      </c>
      <c r="AW225" s="11" t="s">
        <v>5</v>
      </c>
      <c r="AX225" s="11" t="s">
        <v>78</v>
      </c>
      <c r="AY225" s="228" t="s">
        <v>134</v>
      </c>
    </row>
    <row r="226" s="2" customFormat="1" ht="24.15" customHeight="1">
      <c r="A226" s="36"/>
      <c r="B226" s="37"/>
      <c r="C226" s="230" t="s">
        <v>336</v>
      </c>
      <c r="D226" s="231" t="s">
        <v>185</v>
      </c>
      <c r="E226" s="232" t="s">
        <v>337</v>
      </c>
      <c r="F226" s="233" t="s">
        <v>338</v>
      </c>
      <c r="G226" s="234" t="s">
        <v>339</v>
      </c>
      <c r="H226" s="235">
        <v>66.5</v>
      </c>
      <c r="I226" s="236"/>
      <c r="J226" s="237"/>
      <c r="K226" s="238">
        <f>ROUND(P226*H226,2)</f>
        <v>0</v>
      </c>
      <c r="L226" s="233" t="s">
        <v>133</v>
      </c>
      <c r="M226" s="239"/>
      <c r="N226" s="240" t="s">
        <v>20</v>
      </c>
      <c r="O226" s="196" t="s">
        <v>43</v>
      </c>
      <c r="P226" s="197">
        <f>I226+J226</f>
        <v>0</v>
      </c>
      <c r="Q226" s="197">
        <f>ROUND(I226*H226,2)</f>
        <v>0</v>
      </c>
      <c r="R226" s="197">
        <f>ROUND(J226*H226,2)</f>
        <v>0</v>
      </c>
      <c r="S226" s="82"/>
      <c r="T226" s="198">
        <f>S226*H226</f>
        <v>0</v>
      </c>
      <c r="U226" s="198">
        <v>1</v>
      </c>
      <c r="V226" s="198">
        <f>U226*H226</f>
        <v>66.5</v>
      </c>
      <c r="W226" s="198">
        <v>0</v>
      </c>
      <c r="X226" s="199">
        <f>W226*H226</f>
        <v>0</v>
      </c>
      <c r="Y226" s="36"/>
      <c r="Z226" s="36"/>
      <c r="AA226" s="36"/>
      <c r="AB226" s="36"/>
      <c r="AC226" s="36"/>
      <c r="AD226" s="36"/>
      <c r="AE226" s="36"/>
      <c r="AR226" s="200" t="s">
        <v>188</v>
      </c>
      <c r="AT226" s="200" t="s">
        <v>185</v>
      </c>
      <c r="AU226" s="200" t="s">
        <v>74</v>
      </c>
      <c r="AY226" s="15" t="s">
        <v>134</v>
      </c>
      <c r="BE226" s="201">
        <f>IF(O226="základní",K226,0)</f>
        <v>0</v>
      </c>
      <c r="BF226" s="201">
        <f>IF(O226="snížená",K226,0)</f>
        <v>0</v>
      </c>
      <c r="BG226" s="201">
        <f>IF(O226="zákl. přenesená",K226,0)</f>
        <v>0</v>
      </c>
      <c r="BH226" s="201">
        <f>IF(O226="sníž. přenesená",K226,0)</f>
        <v>0</v>
      </c>
      <c r="BI226" s="201">
        <f>IF(O226="nulová",K226,0)</f>
        <v>0</v>
      </c>
      <c r="BJ226" s="15" t="s">
        <v>78</v>
      </c>
      <c r="BK226" s="201">
        <f>ROUND(P226*H226,2)</f>
        <v>0</v>
      </c>
      <c r="BL226" s="15" t="s">
        <v>92</v>
      </c>
      <c r="BM226" s="200" t="s">
        <v>340</v>
      </c>
    </row>
    <row r="227" s="2" customFormat="1">
      <c r="A227" s="36"/>
      <c r="B227" s="37"/>
      <c r="C227" s="38"/>
      <c r="D227" s="202" t="s">
        <v>136</v>
      </c>
      <c r="E227" s="38"/>
      <c r="F227" s="203" t="s">
        <v>338</v>
      </c>
      <c r="G227" s="38"/>
      <c r="H227" s="38"/>
      <c r="I227" s="204"/>
      <c r="J227" s="204"/>
      <c r="K227" s="38"/>
      <c r="L227" s="38"/>
      <c r="M227" s="42"/>
      <c r="N227" s="205"/>
      <c r="O227" s="206"/>
      <c r="P227" s="82"/>
      <c r="Q227" s="82"/>
      <c r="R227" s="82"/>
      <c r="S227" s="82"/>
      <c r="T227" s="82"/>
      <c r="U227" s="82"/>
      <c r="V227" s="82"/>
      <c r="W227" s="82"/>
      <c r="X227" s="83"/>
      <c r="Y227" s="36"/>
      <c r="Z227" s="36"/>
      <c r="AA227" s="36"/>
      <c r="AB227" s="36"/>
      <c r="AC227" s="36"/>
      <c r="AD227" s="36"/>
      <c r="AE227" s="36"/>
      <c r="AT227" s="15" t="s">
        <v>136</v>
      </c>
      <c r="AU227" s="15" t="s">
        <v>74</v>
      </c>
    </row>
    <row r="228" s="10" customFormat="1">
      <c r="A228" s="10"/>
      <c r="B228" s="207"/>
      <c r="C228" s="208"/>
      <c r="D228" s="202" t="s">
        <v>138</v>
      </c>
      <c r="E228" s="209" t="s">
        <v>20</v>
      </c>
      <c r="F228" s="210" t="s">
        <v>341</v>
      </c>
      <c r="G228" s="208"/>
      <c r="H228" s="211">
        <v>38</v>
      </c>
      <c r="I228" s="212"/>
      <c r="J228" s="212"/>
      <c r="K228" s="208"/>
      <c r="L228" s="208"/>
      <c r="M228" s="213"/>
      <c r="N228" s="214"/>
      <c r="O228" s="215"/>
      <c r="P228" s="215"/>
      <c r="Q228" s="215"/>
      <c r="R228" s="215"/>
      <c r="S228" s="215"/>
      <c r="T228" s="215"/>
      <c r="U228" s="215"/>
      <c r="V228" s="215"/>
      <c r="W228" s="215"/>
      <c r="X228" s="216"/>
      <c r="Y228" s="10"/>
      <c r="Z228" s="10"/>
      <c r="AA228" s="10"/>
      <c r="AB228" s="10"/>
      <c r="AC228" s="10"/>
      <c r="AD228" s="10"/>
      <c r="AE228" s="10"/>
      <c r="AT228" s="217" t="s">
        <v>138</v>
      </c>
      <c r="AU228" s="217" t="s">
        <v>74</v>
      </c>
      <c r="AV228" s="10" t="s">
        <v>82</v>
      </c>
      <c r="AW228" s="10" t="s">
        <v>5</v>
      </c>
      <c r="AX228" s="10" t="s">
        <v>74</v>
      </c>
      <c r="AY228" s="217" t="s">
        <v>134</v>
      </c>
    </row>
    <row r="229" s="10" customFormat="1">
      <c r="A229" s="10"/>
      <c r="B229" s="207"/>
      <c r="C229" s="208"/>
      <c r="D229" s="202" t="s">
        <v>138</v>
      </c>
      <c r="E229" s="209" t="s">
        <v>20</v>
      </c>
      <c r="F229" s="210" t="s">
        <v>342</v>
      </c>
      <c r="G229" s="208"/>
      <c r="H229" s="211">
        <v>19</v>
      </c>
      <c r="I229" s="212"/>
      <c r="J229" s="212"/>
      <c r="K229" s="208"/>
      <c r="L229" s="208"/>
      <c r="M229" s="213"/>
      <c r="N229" s="214"/>
      <c r="O229" s="215"/>
      <c r="P229" s="215"/>
      <c r="Q229" s="215"/>
      <c r="R229" s="215"/>
      <c r="S229" s="215"/>
      <c r="T229" s="215"/>
      <c r="U229" s="215"/>
      <c r="V229" s="215"/>
      <c r="W229" s="215"/>
      <c r="X229" s="216"/>
      <c r="Y229" s="10"/>
      <c r="Z229" s="10"/>
      <c r="AA229" s="10"/>
      <c r="AB229" s="10"/>
      <c r="AC229" s="10"/>
      <c r="AD229" s="10"/>
      <c r="AE229" s="10"/>
      <c r="AT229" s="217" t="s">
        <v>138</v>
      </c>
      <c r="AU229" s="217" t="s">
        <v>74</v>
      </c>
      <c r="AV229" s="10" t="s">
        <v>82</v>
      </c>
      <c r="AW229" s="10" t="s">
        <v>5</v>
      </c>
      <c r="AX229" s="10" t="s">
        <v>74</v>
      </c>
      <c r="AY229" s="217" t="s">
        <v>134</v>
      </c>
    </row>
    <row r="230" s="10" customFormat="1">
      <c r="A230" s="10"/>
      <c r="B230" s="207"/>
      <c r="C230" s="208"/>
      <c r="D230" s="202" t="s">
        <v>138</v>
      </c>
      <c r="E230" s="209" t="s">
        <v>20</v>
      </c>
      <c r="F230" s="210" t="s">
        <v>343</v>
      </c>
      <c r="G230" s="208"/>
      <c r="H230" s="211">
        <v>9.5</v>
      </c>
      <c r="I230" s="212"/>
      <c r="J230" s="212"/>
      <c r="K230" s="208"/>
      <c r="L230" s="208"/>
      <c r="M230" s="213"/>
      <c r="N230" s="214"/>
      <c r="O230" s="215"/>
      <c r="P230" s="215"/>
      <c r="Q230" s="215"/>
      <c r="R230" s="215"/>
      <c r="S230" s="215"/>
      <c r="T230" s="215"/>
      <c r="U230" s="215"/>
      <c r="V230" s="215"/>
      <c r="W230" s="215"/>
      <c r="X230" s="216"/>
      <c r="Y230" s="10"/>
      <c r="Z230" s="10"/>
      <c r="AA230" s="10"/>
      <c r="AB230" s="10"/>
      <c r="AC230" s="10"/>
      <c r="AD230" s="10"/>
      <c r="AE230" s="10"/>
      <c r="AT230" s="217" t="s">
        <v>138</v>
      </c>
      <c r="AU230" s="217" t="s">
        <v>74</v>
      </c>
      <c r="AV230" s="10" t="s">
        <v>82</v>
      </c>
      <c r="AW230" s="10" t="s">
        <v>5</v>
      </c>
      <c r="AX230" s="10" t="s">
        <v>74</v>
      </c>
      <c r="AY230" s="217" t="s">
        <v>134</v>
      </c>
    </row>
    <row r="231" s="11" customFormat="1">
      <c r="A231" s="11"/>
      <c r="B231" s="218"/>
      <c r="C231" s="219"/>
      <c r="D231" s="202" t="s">
        <v>138</v>
      </c>
      <c r="E231" s="220" t="s">
        <v>20</v>
      </c>
      <c r="F231" s="221" t="s">
        <v>145</v>
      </c>
      <c r="G231" s="219"/>
      <c r="H231" s="222">
        <v>66.5</v>
      </c>
      <c r="I231" s="223"/>
      <c r="J231" s="223"/>
      <c r="K231" s="219"/>
      <c r="L231" s="219"/>
      <c r="M231" s="224"/>
      <c r="N231" s="225"/>
      <c r="O231" s="226"/>
      <c r="P231" s="226"/>
      <c r="Q231" s="226"/>
      <c r="R231" s="226"/>
      <c r="S231" s="226"/>
      <c r="T231" s="226"/>
      <c r="U231" s="226"/>
      <c r="V231" s="226"/>
      <c r="W231" s="226"/>
      <c r="X231" s="227"/>
      <c r="Y231" s="11"/>
      <c r="Z231" s="11"/>
      <c r="AA231" s="11"/>
      <c r="AB231" s="11"/>
      <c r="AC231" s="11"/>
      <c r="AD231" s="11"/>
      <c r="AE231" s="11"/>
      <c r="AT231" s="228" t="s">
        <v>138</v>
      </c>
      <c r="AU231" s="228" t="s">
        <v>74</v>
      </c>
      <c r="AV231" s="11" t="s">
        <v>92</v>
      </c>
      <c r="AW231" s="11" t="s">
        <v>5</v>
      </c>
      <c r="AX231" s="11" t="s">
        <v>78</v>
      </c>
      <c r="AY231" s="228" t="s">
        <v>134</v>
      </c>
    </row>
    <row r="232" s="2" customFormat="1">
      <c r="A232" s="36"/>
      <c r="B232" s="37"/>
      <c r="C232" s="187" t="s">
        <v>344</v>
      </c>
      <c r="D232" s="229" t="s">
        <v>129</v>
      </c>
      <c r="E232" s="189" t="s">
        <v>345</v>
      </c>
      <c r="F232" s="190" t="s">
        <v>346</v>
      </c>
      <c r="G232" s="191" t="s">
        <v>330</v>
      </c>
      <c r="H232" s="192">
        <v>20</v>
      </c>
      <c r="I232" s="193"/>
      <c r="J232" s="193"/>
      <c r="K232" s="194">
        <f>ROUND(P232*H232,2)</f>
        <v>0</v>
      </c>
      <c r="L232" s="190" t="s">
        <v>133</v>
      </c>
      <c r="M232" s="42"/>
      <c r="N232" s="195" t="s">
        <v>20</v>
      </c>
      <c r="O232" s="196" t="s">
        <v>43</v>
      </c>
      <c r="P232" s="197">
        <f>I232+J232</f>
        <v>0</v>
      </c>
      <c r="Q232" s="197">
        <f>ROUND(I232*H232,2)</f>
        <v>0</v>
      </c>
      <c r="R232" s="197">
        <f>ROUND(J232*H232,2)</f>
        <v>0</v>
      </c>
      <c r="S232" s="82"/>
      <c r="T232" s="198">
        <f>S232*H232</f>
        <v>0</v>
      </c>
      <c r="U232" s="198">
        <v>0</v>
      </c>
      <c r="V232" s="198">
        <f>U232*H232</f>
        <v>0</v>
      </c>
      <c r="W232" s="198">
        <v>0</v>
      </c>
      <c r="X232" s="199">
        <f>W232*H232</f>
        <v>0</v>
      </c>
      <c r="Y232" s="36"/>
      <c r="Z232" s="36"/>
      <c r="AA232" s="36"/>
      <c r="AB232" s="36"/>
      <c r="AC232" s="36"/>
      <c r="AD232" s="36"/>
      <c r="AE232" s="36"/>
      <c r="AR232" s="200" t="s">
        <v>92</v>
      </c>
      <c r="AT232" s="200" t="s">
        <v>129</v>
      </c>
      <c r="AU232" s="200" t="s">
        <v>74</v>
      </c>
      <c r="AY232" s="15" t="s">
        <v>134</v>
      </c>
      <c r="BE232" s="201">
        <f>IF(O232="základní",K232,0)</f>
        <v>0</v>
      </c>
      <c r="BF232" s="201">
        <f>IF(O232="snížená",K232,0)</f>
        <v>0</v>
      </c>
      <c r="BG232" s="201">
        <f>IF(O232="zákl. přenesená",K232,0)</f>
        <v>0</v>
      </c>
      <c r="BH232" s="201">
        <f>IF(O232="sníž. přenesená",K232,0)</f>
        <v>0</v>
      </c>
      <c r="BI232" s="201">
        <f>IF(O232="nulová",K232,0)</f>
        <v>0</v>
      </c>
      <c r="BJ232" s="15" t="s">
        <v>78</v>
      </c>
      <c r="BK232" s="201">
        <f>ROUND(P232*H232,2)</f>
        <v>0</v>
      </c>
      <c r="BL232" s="15" t="s">
        <v>92</v>
      </c>
      <c r="BM232" s="200" t="s">
        <v>347</v>
      </c>
    </row>
    <row r="233" s="2" customFormat="1">
      <c r="A233" s="36"/>
      <c r="B233" s="37"/>
      <c r="C233" s="38"/>
      <c r="D233" s="202" t="s">
        <v>136</v>
      </c>
      <c r="E233" s="38"/>
      <c r="F233" s="203" t="s">
        <v>348</v>
      </c>
      <c r="G233" s="38"/>
      <c r="H233" s="38"/>
      <c r="I233" s="204"/>
      <c r="J233" s="204"/>
      <c r="K233" s="38"/>
      <c r="L233" s="38"/>
      <c r="M233" s="42"/>
      <c r="N233" s="205"/>
      <c r="O233" s="206"/>
      <c r="P233" s="82"/>
      <c r="Q233" s="82"/>
      <c r="R233" s="82"/>
      <c r="S233" s="82"/>
      <c r="T233" s="82"/>
      <c r="U233" s="82"/>
      <c r="V233" s="82"/>
      <c r="W233" s="82"/>
      <c r="X233" s="83"/>
      <c r="Y233" s="36"/>
      <c r="Z233" s="36"/>
      <c r="AA233" s="36"/>
      <c r="AB233" s="36"/>
      <c r="AC233" s="36"/>
      <c r="AD233" s="36"/>
      <c r="AE233" s="36"/>
      <c r="AT233" s="15" t="s">
        <v>136</v>
      </c>
      <c r="AU233" s="15" t="s">
        <v>74</v>
      </c>
    </row>
    <row r="234" s="10" customFormat="1">
      <c r="A234" s="10"/>
      <c r="B234" s="207"/>
      <c r="C234" s="208"/>
      <c r="D234" s="202" t="s">
        <v>138</v>
      </c>
      <c r="E234" s="209" t="s">
        <v>20</v>
      </c>
      <c r="F234" s="210" t="s">
        <v>349</v>
      </c>
      <c r="G234" s="208"/>
      <c r="H234" s="211">
        <v>5</v>
      </c>
      <c r="I234" s="212"/>
      <c r="J234" s="212"/>
      <c r="K234" s="208"/>
      <c r="L234" s="208"/>
      <c r="M234" s="213"/>
      <c r="N234" s="214"/>
      <c r="O234" s="215"/>
      <c r="P234" s="215"/>
      <c r="Q234" s="215"/>
      <c r="R234" s="215"/>
      <c r="S234" s="215"/>
      <c r="T234" s="215"/>
      <c r="U234" s="215"/>
      <c r="V234" s="215"/>
      <c r="W234" s="215"/>
      <c r="X234" s="216"/>
      <c r="Y234" s="10"/>
      <c r="Z234" s="10"/>
      <c r="AA234" s="10"/>
      <c r="AB234" s="10"/>
      <c r="AC234" s="10"/>
      <c r="AD234" s="10"/>
      <c r="AE234" s="10"/>
      <c r="AT234" s="217" t="s">
        <v>138</v>
      </c>
      <c r="AU234" s="217" t="s">
        <v>74</v>
      </c>
      <c r="AV234" s="10" t="s">
        <v>82</v>
      </c>
      <c r="AW234" s="10" t="s">
        <v>5</v>
      </c>
      <c r="AX234" s="10" t="s">
        <v>74</v>
      </c>
      <c r="AY234" s="217" t="s">
        <v>134</v>
      </c>
    </row>
    <row r="235" s="10" customFormat="1">
      <c r="A235" s="10"/>
      <c r="B235" s="207"/>
      <c r="C235" s="208"/>
      <c r="D235" s="202" t="s">
        <v>138</v>
      </c>
      <c r="E235" s="209" t="s">
        <v>20</v>
      </c>
      <c r="F235" s="210" t="s">
        <v>350</v>
      </c>
      <c r="G235" s="208"/>
      <c r="H235" s="211">
        <v>5</v>
      </c>
      <c r="I235" s="212"/>
      <c r="J235" s="212"/>
      <c r="K235" s="208"/>
      <c r="L235" s="208"/>
      <c r="M235" s="213"/>
      <c r="N235" s="214"/>
      <c r="O235" s="215"/>
      <c r="P235" s="215"/>
      <c r="Q235" s="215"/>
      <c r="R235" s="215"/>
      <c r="S235" s="215"/>
      <c r="T235" s="215"/>
      <c r="U235" s="215"/>
      <c r="V235" s="215"/>
      <c r="W235" s="215"/>
      <c r="X235" s="216"/>
      <c r="Y235" s="10"/>
      <c r="Z235" s="10"/>
      <c r="AA235" s="10"/>
      <c r="AB235" s="10"/>
      <c r="AC235" s="10"/>
      <c r="AD235" s="10"/>
      <c r="AE235" s="10"/>
      <c r="AT235" s="217" t="s">
        <v>138</v>
      </c>
      <c r="AU235" s="217" t="s">
        <v>74</v>
      </c>
      <c r="AV235" s="10" t="s">
        <v>82</v>
      </c>
      <c r="AW235" s="10" t="s">
        <v>5</v>
      </c>
      <c r="AX235" s="10" t="s">
        <v>74</v>
      </c>
      <c r="AY235" s="217" t="s">
        <v>134</v>
      </c>
    </row>
    <row r="236" s="10" customFormat="1">
      <c r="A236" s="10"/>
      <c r="B236" s="207"/>
      <c r="C236" s="208"/>
      <c r="D236" s="202" t="s">
        <v>138</v>
      </c>
      <c r="E236" s="209" t="s">
        <v>20</v>
      </c>
      <c r="F236" s="210" t="s">
        <v>351</v>
      </c>
      <c r="G236" s="208"/>
      <c r="H236" s="211">
        <v>5</v>
      </c>
      <c r="I236" s="212"/>
      <c r="J236" s="212"/>
      <c r="K236" s="208"/>
      <c r="L236" s="208"/>
      <c r="M236" s="213"/>
      <c r="N236" s="214"/>
      <c r="O236" s="215"/>
      <c r="P236" s="215"/>
      <c r="Q236" s="215"/>
      <c r="R236" s="215"/>
      <c r="S236" s="215"/>
      <c r="T236" s="215"/>
      <c r="U236" s="215"/>
      <c r="V236" s="215"/>
      <c r="W236" s="215"/>
      <c r="X236" s="216"/>
      <c r="Y236" s="10"/>
      <c r="Z236" s="10"/>
      <c r="AA236" s="10"/>
      <c r="AB236" s="10"/>
      <c r="AC236" s="10"/>
      <c r="AD236" s="10"/>
      <c r="AE236" s="10"/>
      <c r="AT236" s="217" t="s">
        <v>138</v>
      </c>
      <c r="AU236" s="217" t="s">
        <v>74</v>
      </c>
      <c r="AV236" s="10" t="s">
        <v>82</v>
      </c>
      <c r="AW236" s="10" t="s">
        <v>5</v>
      </c>
      <c r="AX236" s="10" t="s">
        <v>74</v>
      </c>
      <c r="AY236" s="217" t="s">
        <v>134</v>
      </c>
    </row>
    <row r="237" s="10" customFormat="1">
      <c r="A237" s="10"/>
      <c r="B237" s="207"/>
      <c r="C237" s="208"/>
      <c r="D237" s="202" t="s">
        <v>138</v>
      </c>
      <c r="E237" s="209" t="s">
        <v>20</v>
      </c>
      <c r="F237" s="210" t="s">
        <v>335</v>
      </c>
      <c r="G237" s="208"/>
      <c r="H237" s="211">
        <v>5</v>
      </c>
      <c r="I237" s="212"/>
      <c r="J237" s="212"/>
      <c r="K237" s="208"/>
      <c r="L237" s="208"/>
      <c r="M237" s="213"/>
      <c r="N237" s="214"/>
      <c r="O237" s="215"/>
      <c r="P237" s="215"/>
      <c r="Q237" s="215"/>
      <c r="R237" s="215"/>
      <c r="S237" s="215"/>
      <c r="T237" s="215"/>
      <c r="U237" s="215"/>
      <c r="V237" s="215"/>
      <c r="W237" s="215"/>
      <c r="X237" s="216"/>
      <c r="Y237" s="10"/>
      <c r="Z237" s="10"/>
      <c r="AA237" s="10"/>
      <c r="AB237" s="10"/>
      <c r="AC237" s="10"/>
      <c r="AD237" s="10"/>
      <c r="AE237" s="10"/>
      <c r="AT237" s="217" t="s">
        <v>138</v>
      </c>
      <c r="AU237" s="217" t="s">
        <v>74</v>
      </c>
      <c r="AV237" s="10" t="s">
        <v>82</v>
      </c>
      <c r="AW237" s="10" t="s">
        <v>5</v>
      </c>
      <c r="AX237" s="10" t="s">
        <v>74</v>
      </c>
      <c r="AY237" s="217" t="s">
        <v>134</v>
      </c>
    </row>
    <row r="238" s="11" customFormat="1">
      <c r="A238" s="11"/>
      <c r="B238" s="218"/>
      <c r="C238" s="219"/>
      <c r="D238" s="202" t="s">
        <v>138</v>
      </c>
      <c r="E238" s="220" t="s">
        <v>20</v>
      </c>
      <c r="F238" s="221" t="s">
        <v>145</v>
      </c>
      <c r="G238" s="219"/>
      <c r="H238" s="222">
        <v>20</v>
      </c>
      <c r="I238" s="223"/>
      <c r="J238" s="223"/>
      <c r="K238" s="219"/>
      <c r="L238" s="219"/>
      <c r="M238" s="224"/>
      <c r="N238" s="225"/>
      <c r="O238" s="226"/>
      <c r="P238" s="226"/>
      <c r="Q238" s="226"/>
      <c r="R238" s="226"/>
      <c r="S238" s="226"/>
      <c r="T238" s="226"/>
      <c r="U238" s="226"/>
      <c r="V238" s="226"/>
      <c r="W238" s="226"/>
      <c r="X238" s="227"/>
      <c r="Y238" s="11"/>
      <c r="Z238" s="11"/>
      <c r="AA238" s="11"/>
      <c r="AB238" s="11"/>
      <c r="AC238" s="11"/>
      <c r="AD238" s="11"/>
      <c r="AE238" s="11"/>
      <c r="AT238" s="228" t="s">
        <v>138</v>
      </c>
      <c r="AU238" s="228" t="s">
        <v>74</v>
      </c>
      <c r="AV238" s="11" t="s">
        <v>92</v>
      </c>
      <c r="AW238" s="11" t="s">
        <v>5</v>
      </c>
      <c r="AX238" s="11" t="s">
        <v>78</v>
      </c>
      <c r="AY238" s="228" t="s">
        <v>134</v>
      </c>
    </row>
    <row r="239" s="2" customFormat="1">
      <c r="A239" s="36"/>
      <c r="B239" s="37"/>
      <c r="C239" s="187" t="s">
        <v>352</v>
      </c>
      <c r="D239" s="229" t="s">
        <v>129</v>
      </c>
      <c r="E239" s="189" t="s">
        <v>353</v>
      </c>
      <c r="F239" s="190" t="s">
        <v>354</v>
      </c>
      <c r="G239" s="191" t="s">
        <v>219</v>
      </c>
      <c r="H239" s="192">
        <v>160</v>
      </c>
      <c r="I239" s="193"/>
      <c r="J239" s="193"/>
      <c r="K239" s="194">
        <f>ROUND(P239*H239,2)</f>
        <v>0</v>
      </c>
      <c r="L239" s="190" t="s">
        <v>133</v>
      </c>
      <c r="M239" s="42"/>
      <c r="N239" s="195" t="s">
        <v>20</v>
      </c>
      <c r="O239" s="196" t="s">
        <v>43</v>
      </c>
      <c r="P239" s="197">
        <f>I239+J239</f>
        <v>0</v>
      </c>
      <c r="Q239" s="197">
        <f>ROUND(I239*H239,2)</f>
        <v>0</v>
      </c>
      <c r="R239" s="197">
        <f>ROUND(J239*H239,2)</f>
        <v>0</v>
      </c>
      <c r="S239" s="82"/>
      <c r="T239" s="198">
        <f>S239*H239</f>
        <v>0</v>
      </c>
      <c r="U239" s="198">
        <v>0</v>
      </c>
      <c r="V239" s="198">
        <f>U239*H239</f>
        <v>0</v>
      </c>
      <c r="W239" s="198">
        <v>0</v>
      </c>
      <c r="X239" s="199">
        <f>W239*H239</f>
        <v>0</v>
      </c>
      <c r="Y239" s="36"/>
      <c r="Z239" s="36"/>
      <c r="AA239" s="36"/>
      <c r="AB239" s="36"/>
      <c r="AC239" s="36"/>
      <c r="AD239" s="36"/>
      <c r="AE239" s="36"/>
      <c r="AR239" s="200" t="s">
        <v>92</v>
      </c>
      <c r="AT239" s="200" t="s">
        <v>129</v>
      </c>
      <c r="AU239" s="200" t="s">
        <v>74</v>
      </c>
      <c r="AY239" s="15" t="s">
        <v>134</v>
      </c>
      <c r="BE239" s="201">
        <f>IF(O239="základní",K239,0)</f>
        <v>0</v>
      </c>
      <c r="BF239" s="201">
        <f>IF(O239="snížená",K239,0)</f>
        <v>0</v>
      </c>
      <c r="BG239" s="201">
        <f>IF(O239="zákl. přenesená",K239,0)</f>
        <v>0</v>
      </c>
      <c r="BH239" s="201">
        <f>IF(O239="sníž. přenesená",K239,0)</f>
        <v>0</v>
      </c>
      <c r="BI239" s="201">
        <f>IF(O239="nulová",K239,0)</f>
        <v>0</v>
      </c>
      <c r="BJ239" s="15" t="s">
        <v>78</v>
      </c>
      <c r="BK239" s="201">
        <f>ROUND(P239*H239,2)</f>
        <v>0</v>
      </c>
      <c r="BL239" s="15" t="s">
        <v>92</v>
      </c>
      <c r="BM239" s="200" t="s">
        <v>355</v>
      </c>
    </row>
    <row r="240" s="2" customFormat="1">
      <c r="A240" s="36"/>
      <c r="B240" s="37"/>
      <c r="C240" s="38"/>
      <c r="D240" s="202" t="s">
        <v>136</v>
      </c>
      <c r="E240" s="38"/>
      <c r="F240" s="203" t="s">
        <v>356</v>
      </c>
      <c r="G240" s="38"/>
      <c r="H240" s="38"/>
      <c r="I240" s="204"/>
      <c r="J240" s="204"/>
      <c r="K240" s="38"/>
      <c r="L240" s="38"/>
      <c r="M240" s="42"/>
      <c r="N240" s="205"/>
      <c r="O240" s="206"/>
      <c r="P240" s="82"/>
      <c r="Q240" s="82"/>
      <c r="R240" s="82"/>
      <c r="S240" s="82"/>
      <c r="T240" s="82"/>
      <c r="U240" s="82"/>
      <c r="V240" s="82"/>
      <c r="W240" s="82"/>
      <c r="X240" s="83"/>
      <c r="Y240" s="36"/>
      <c r="Z240" s="36"/>
      <c r="AA240" s="36"/>
      <c r="AB240" s="36"/>
      <c r="AC240" s="36"/>
      <c r="AD240" s="36"/>
      <c r="AE240" s="36"/>
      <c r="AT240" s="15" t="s">
        <v>136</v>
      </c>
      <c r="AU240" s="15" t="s">
        <v>74</v>
      </c>
    </row>
    <row r="241" s="12" customFormat="1">
      <c r="A241" s="12"/>
      <c r="B241" s="241"/>
      <c r="C241" s="242"/>
      <c r="D241" s="202" t="s">
        <v>138</v>
      </c>
      <c r="E241" s="243" t="s">
        <v>20</v>
      </c>
      <c r="F241" s="244" t="s">
        <v>357</v>
      </c>
      <c r="G241" s="242"/>
      <c r="H241" s="243" t="s">
        <v>20</v>
      </c>
      <c r="I241" s="245"/>
      <c r="J241" s="245"/>
      <c r="K241" s="242"/>
      <c r="L241" s="242"/>
      <c r="M241" s="246"/>
      <c r="N241" s="247"/>
      <c r="O241" s="248"/>
      <c r="P241" s="248"/>
      <c r="Q241" s="248"/>
      <c r="R241" s="248"/>
      <c r="S241" s="248"/>
      <c r="T241" s="248"/>
      <c r="U241" s="248"/>
      <c r="V241" s="248"/>
      <c r="W241" s="248"/>
      <c r="X241" s="249"/>
      <c r="Y241" s="12"/>
      <c r="Z241" s="12"/>
      <c r="AA241" s="12"/>
      <c r="AB241" s="12"/>
      <c r="AC241" s="12"/>
      <c r="AD241" s="12"/>
      <c r="AE241" s="12"/>
      <c r="AT241" s="250" t="s">
        <v>138</v>
      </c>
      <c r="AU241" s="250" t="s">
        <v>74</v>
      </c>
      <c r="AV241" s="12" t="s">
        <v>78</v>
      </c>
      <c r="AW241" s="12" t="s">
        <v>5</v>
      </c>
      <c r="AX241" s="12" t="s">
        <v>74</v>
      </c>
      <c r="AY241" s="250" t="s">
        <v>134</v>
      </c>
    </row>
    <row r="242" s="10" customFormat="1">
      <c r="A242" s="10"/>
      <c r="B242" s="207"/>
      <c r="C242" s="208"/>
      <c r="D242" s="202" t="s">
        <v>138</v>
      </c>
      <c r="E242" s="209" t="s">
        <v>20</v>
      </c>
      <c r="F242" s="210" t="s">
        <v>358</v>
      </c>
      <c r="G242" s="208"/>
      <c r="H242" s="211">
        <v>40</v>
      </c>
      <c r="I242" s="212"/>
      <c r="J242" s="212"/>
      <c r="K242" s="208"/>
      <c r="L242" s="208"/>
      <c r="M242" s="213"/>
      <c r="N242" s="214"/>
      <c r="O242" s="215"/>
      <c r="P242" s="215"/>
      <c r="Q242" s="215"/>
      <c r="R242" s="215"/>
      <c r="S242" s="215"/>
      <c r="T242" s="215"/>
      <c r="U242" s="215"/>
      <c r="V242" s="215"/>
      <c r="W242" s="215"/>
      <c r="X242" s="216"/>
      <c r="Y242" s="10"/>
      <c r="Z242" s="10"/>
      <c r="AA242" s="10"/>
      <c r="AB242" s="10"/>
      <c r="AC242" s="10"/>
      <c r="AD242" s="10"/>
      <c r="AE242" s="10"/>
      <c r="AT242" s="217" t="s">
        <v>138</v>
      </c>
      <c r="AU242" s="217" t="s">
        <v>74</v>
      </c>
      <c r="AV242" s="10" t="s">
        <v>82</v>
      </c>
      <c r="AW242" s="10" t="s">
        <v>5</v>
      </c>
      <c r="AX242" s="10" t="s">
        <v>74</v>
      </c>
      <c r="AY242" s="217" t="s">
        <v>134</v>
      </c>
    </row>
    <row r="243" s="10" customFormat="1">
      <c r="A243" s="10"/>
      <c r="B243" s="207"/>
      <c r="C243" s="208"/>
      <c r="D243" s="202" t="s">
        <v>138</v>
      </c>
      <c r="E243" s="209" t="s">
        <v>20</v>
      </c>
      <c r="F243" s="210" t="s">
        <v>359</v>
      </c>
      <c r="G243" s="208"/>
      <c r="H243" s="211">
        <v>40</v>
      </c>
      <c r="I243" s="212"/>
      <c r="J243" s="212"/>
      <c r="K243" s="208"/>
      <c r="L243" s="208"/>
      <c r="M243" s="213"/>
      <c r="N243" s="214"/>
      <c r="O243" s="215"/>
      <c r="P243" s="215"/>
      <c r="Q243" s="215"/>
      <c r="R243" s="215"/>
      <c r="S243" s="215"/>
      <c r="T243" s="215"/>
      <c r="U243" s="215"/>
      <c r="V243" s="215"/>
      <c r="W243" s="215"/>
      <c r="X243" s="216"/>
      <c r="Y243" s="10"/>
      <c r="Z243" s="10"/>
      <c r="AA243" s="10"/>
      <c r="AB243" s="10"/>
      <c r="AC243" s="10"/>
      <c r="AD243" s="10"/>
      <c r="AE243" s="10"/>
      <c r="AT243" s="217" t="s">
        <v>138</v>
      </c>
      <c r="AU243" s="217" t="s">
        <v>74</v>
      </c>
      <c r="AV243" s="10" t="s">
        <v>82</v>
      </c>
      <c r="AW243" s="10" t="s">
        <v>5</v>
      </c>
      <c r="AX243" s="10" t="s">
        <v>74</v>
      </c>
      <c r="AY243" s="217" t="s">
        <v>134</v>
      </c>
    </row>
    <row r="244" s="10" customFormat="1">
      <c r="A244" s="10"/>
      <c r="B244" s="207"/>
      <c r="C244" s="208"/>
      <c r="D244" s="202" t="s">
        <v>138</v>
      </c>
      <c r="E244" s="209" t="s">
        <v>20</v>
      </c>
      <c r="F244" s="210" t="s">
        <v>360</v>
      </c>
      <c r="G244" s="208"/>
      <c r="H244" s="211">
        <v>40</v>
      </c>
      <c r="I244" s="212"/>
      <c r="J244" s="212"/>
      <c r="K244" s="208"/>
      <c r="L244" s="208"/>
      <c r="M244" s="213"/>
      <c r="N244" s="214"/>
      <c r="O244" s="215"/>
      <c r="P244" s="215"/>
      <c r="Q244" s="215"/>
      <c r="R244" s="215"/>
      <c r="S244" s="215"/>
      <c r="T244" s="215"/>
      <c r="U244" s="215"/>
      <c r="V244" s="215"/>
      <c r="W244" s="215"/>
      <c r="X244" s="216"/>
      <c r="Y244" s="10"/>
      <c r="Z244" s="10"/>
      <c r="AA244" s="10"/>
      <c r="AB244" s="10"/>
      <c r="AC244" s="10"/>
      <c r="AD244" s="10"/>
      <c r="AE244" s="10"/>
      <c r="AT244" s="217" t="s">
        <v>138</v>
      </c>
      <c r="AU244" s="217" t="s">
        <v>74</v>
      </c>
      <c r="AV244" s="10" t="s">
        <v>82</v>
      </c>
      <c r="AW244" s="10" t="s">
        <v>5</v>
      </c>
      <c r="AX244" s="10" t="s">
        <v>74</v>
      </c>
      <c r="AY244" s="217" t="s">
        <v>134</v>
      </c>
    </row>
    <row r="245" s="10" customFormat="1">
      <c r="A245" s="10"/>
      <c r="B245" s="207"/>
      <c r="C245" s="208"/>
      <c r="D245" s="202" t="s">
        <v>138</v>
      </c>
      <c r="E245" s="209" t="s">
        <v>20</v>
      </c>
      <c r="F245" s="210" t="s">
        <v>361</v>
      </c>
      <c r="G245" s="208"/>
      <c r="H245" s="211">
        <v>40</v>
      </c>
      <c r="I245" s="212"/>
      <c r="J245" s="212"/>
      <c r="K245" s="208"/>
      <c r="L245" s="208"/>
      <c r="M245" s="213"/>
      <c r="N245" s="214"/>
      <c r="O245" s="215"/>
      <c r="P245" s="215"/>
      <c r="Q245" s="215"/>
      <c r="R245" s="215"/>
      <c r="S245" s="215"/>
      <c r="T245" s="215"/>
      <c r="U245" s="215"/>
      <c r="V245" s="215"/>
      <c r="W245" s="215"/>
      <c r="X245" s="216"/>
      <c r="Y245" s="10"/>
      <c r="Z245" s="10"/>
      <c r="AA245" s="10"/>
      <c r="AB245" s="10"/>
      <c r="AC245" s="10"/>
      <c r="AD245" s="10"/>
      <c r="AE245" s="10"/>
      <c r="AT245" s="217" t="s">
        <v>138</v>
      </c>
      <c r="AU245" s="217" t="s">
        <v>74</v>
      </c>
      <c r="AV245" s="10" t="s">
        <v>82</v>
      </c>
      <c r="AW245" s="10" t="s">
        <v>5</v>
      </c>
      <c r="AX245" s="10" t="s">
        <v>74</v>
      </c>
      <c r="AY245" s="217" t="s">
        <v>134</v>
      </c>
    </row>
    <row r="246" s="11" customFormat="1">
      <c r="A246" s="11"/>
      <c r="B246" s="218"/>
      <c r="C246" s="219"/>
      <c r="D246" s="202" t="s">
        <v>138</v>
      </c>
      <c r="E246" s="220" t="s">
        <v>20</v>
      </c>
      <c r="F246" s="221" t="s">
        <v>145</v>
      </c>
      <c r="G246" s="219"/>
      <c r="H246" s="222">
        <v>160</v>
      </c>
      <c r="I246" s="223"/>
      <c r="J246" s="223"/>
      <c r="K246" s="219"/>
      <c r="L246" s="219"/>
      <c r="M246" s="224"/>
      <c r="N246" s="225"/>
      <c r="O246" s="226"/>
      <c r="P246" s="226"/>
      <c r="Q246" s="226"/>
      <c r="R246" s="226"/>
      <c r="S246" s="226"/>
      <c r="T246" s="226"/>
      <c r="U246" s="226"/>
      <c r="V246" s="226"/>
      <c r="W246" s="226"/>
      <c r="X246" s="227"/>
      <c r="Y246" s="11"/>
      <c r="Z246" s="11"/>
      <c r="AA246" s="11"/>
      <c r="AB246" s="11"/>
      <c r="AC246" s="11"/>
      <c r="AD246" s="11"/>
      <c r="AE246" s="11"/>
      <c r="AT246" s="228" t="s">
        <v>138</v>
      </c>
      <c r="AU246" s="228" t="s">
        <v>74</v>
      </c>
      <c r="AV246" s="11" t="s">
        <v>92</v>
      </c>
      <c r="AW246" s="11" t="s">
        <v>5</v>
      </c>
      <c r="AX246" s="11" t="s">
        <v>78</v>
      </c>
      <c r="AY246" s="228" t="s">
        <v>134</v>
      </c>
    </row>
    <row r="247" s="2" customFormat="1">
      <c r="A247" s="36"/>
      <c r="B247" s="37"/>
      <c r="C247" s="230" t="s">
        <v>362</v>
      </c>
      <c r="D247" s="231" t="s">
        <v>185</v>
      </c>
      <c r="E247" s="232" t="s">
        <v>363</v>
      </c>
      <c r="F247" s="233" t="s">
        <v>364</v>
      </c>
      <c r="G247" s="234" t="s">
        <v>339</v>
      </c>
      <c r="H247" s="235">
        <v>30</v>
      </c>
      <c r="I247" s="236"/>
      <c r="J247" s="237"/>
      <c r="K247" s="238">
        <f>ROUND(P247*H247,2)</f>
        <v>0</v>
      </c>
      <c r="L247" s="233" t="s">
        <v>133</v>
      </c>
      <c r="M247" s="239"/>
      <c r="N247" s="240" t="s">
        <v>20</v>
      </c>
      <c r="O247" s="196" t="s">
        <v>43</v>
      </c>
      <c r="P247" s="197">
        <f>I247+J247</f>
        <v>0</v>
      </c>
      <c r="Q247" s="197">
        <f>ROUND(I247*H247,2)</f>
        <v>0</v>
      </c>
      <c r="R247" s="197">
        <f>ROUND(J247*H247,2)</f>
        <v>0</v>
      </c>
      <c r="S247" s="82"/>
      <c r="T247" s="198">
        <f>S247*H247</f>
        <v>0</v>
      </c>
      <c r="U247" s="198">
        <v>1</v>
      </c>
      <c r="V247" s="198">
        <f>U247*H247</f>
        <v>30</v>
      </c>
      <c r="W247" s="198">
        <v>0</v>
      </c>
      <c r="X247" s="199">
        <f>W247*H247</f>
        <v>0</v>
      </c>
      <c r="Y247" s="36"/>
      <c r="Z247" s="36"/>
      <c r="AA247" s="36"/>
      <c r="AB247" s="36"/>
      <c r="AC247" s="36"/>
      <c r="AD247" s="36"/>
      <c r="AE247" s="36"/>
      <c r="AR247" s="200" t="s">
        <v>188</v>
      </c>
      <c r="AT247" s="200" t="s">
        <v>185</v>
      </c>
      <c r="AU247" s="200" t="s">
        <v>74</v>
      </c>
      <c r="AY247" s="15" t="s">
        <v>134</v>
      </c>
      <c r="BE247" s="201">
        <f>IF(O247="základní",K247,0)</f>
        <v>0</v>
      </c>
      <c r="BF247" s="201">
        <f>IF(O247="snížená",K247,0)</f>
        <v>0</v>
      </c>
      <c r="BG247" s="201">
        <f>IF(O247="zákl. přenesená",K247,0)</f>
        <v>0</v>
      </c>
      <c r="BH247" s="201">
        <f>IF(O247="sníž. přenesená",K247,0)</f>
        <v>0</v>
      </c>
      <c r="BI247" s="201">
        <f>IF(O247="nulová",K247,0)</f>
        <v>0</v>
      </c>
      <c r="BJ247" s="15" t="s">
        <v>78</v>
      </c>
      <c r="BK247" s="201">
        <f>ROUND(P247*H247,2)</f>
        <v>0</v>
      </c>
      <c r="BL247" s="15" t="s">
        <v>92</v>
      </c>
      <c r="BM247" s="200" t="s">
        <v>365</v>
      </c>
    </row>
    <row r="248" s="2" customFormat="1">
      <c r="A248" s="36"/>
      <c r="B248" s="37"/>
      <c r="C248" s="38"/>
      <c r="D248" s="202" t="s">
        <v>136</v>
      </c>
      <c r="E248" s="38"/>
      <c r="F248" s="203" t="s">
        <v>364</v>
      </c>
      <c r="G248" s="38"/>
      <c r="H248" s="38"/>
      <c r="I248" s="204"/>
      <c r="J248" s="204"/>
      <c r="K248" s="38"/>
      <c r="L248" s="38"/>
      <c r="M248" s="42"/>
      <c r="N248" s="205"/>
      <c r="O248" s="206"/>
      <c r="P248" s="82"/>
      <c r="Q248" s="82"/>
      <c r="R248" s="82"/>
      <c r="S248" s="82"/>
      <c r="T248" s="82"/>
      <c r="U248" s="82"/>
      <c r="V248" s="82"/>
      <c r="W248" s="82"/>
      <c r="X248" s="83"/>
      <c r="Y248" s="36"/>
      <c r="Z248" s="36"/>
      <c r="AA248" s="36"/>
      <c r="AB248" s="36"/>
      <c r="AC248" s="36"/>
      <c r="AD248" s="36"/>
      <c r="AE248" s="36"/>
      <c r="AT248" s="15" t="s">
        <v>136</v>
      </c>
      <c r="AU248" s="15" t="s">
        <v>74</v>
      </c>
    </row>
    <row r="249" s="10" customFormat="1">
      <c r="A249" s="10"/>
      <c r="B249" s="207"/>
      <c r="C249" s="208"/>
      <c r="D249" s="202" t="s">
        <v>138</v>
      </c>
      <c r="E249" s="209" t="s">
        <v>20</v>
      </c>
      <c r="F249" s="210" t="s">
        <v>366</v>
      </c>
      <c r="G249" s="208"/>
      <c r="H249" s="211">
        <v>30</v>
      </c>
      <c r="I249" s="212"/>
      <c r="J249" s="212"/>
      <c r="K249" s="208"/>
      <c r="L249" s="208"/>
      <c r="M249" s="213"/>
      <c r="N249" s="214"/>
      <c r="O249" s="215"/>
      <c r="P249" s="215"/>
      <c r="Q249" s="215"/>
      <c r="R249" s="215"/>
      <c r="S249" s="215"/>
      <c r="T249" s="215"/>
      <c r="U249" s="215"/>
      <c r="V249" s="215"/>
      <c r="W249" s="215"/>
      <c r="X249" s="216"/>
      <c r="Y249" s="10"/>
      <c r="Z249" s="10"/>
      <c r="AA249" s="10"/>
      <c r="AB249" s="10"/>
      <c r="AC249" s="10"/>
      <c r="AD249" s="10"/>
      <c r="AE249" s="10"/>
      <c r="AT249" s="217" t="s">
        <v>138</v>
      </c>
      <c r="AU249" s="217" t="s">
        <v>74</v>
      </c>
      <c r="AV249" s="10" t="s">
        <v>82</v>
      </c>
      <c r="AW249" s="10" t="s">
        <v>5</v>
      </c>
      <c r="AX249" s="10" t="s">
        <v>78</v>
      </c>
      <c r="AY249" s="217" t="s">
        <v>134</v>
      </c>
    </row>
    <row r="250" s="2" customFormat="1" ht="55.5" customHeight="1">
      <c r="A250" s="36"/>
      <c r="B250" s="37"/>
      <c r="C250" s="187" t="s">
        <v>367</v>
      </c>
      <c r="D250" s="229" t="s">
        <v>129</v>
      </c>
      <c r="E250" s="189" t="s">
        <v>368</v>
      </c>
      <c r="F250" s="190" t="s">
        <v>369</v>
      </c>
      <c r="G250" s="191" t="s">
        <v>339</v>
      </c>
      <c r="H250" s="192">
        <v>96.5</v>
      </c>
      <c r="I250" s="193"/>
      <c r="J250" s="193"/>
      <c r="K250" s="194">
        <f>ROUND(P250*H250,2)</f>
        <v>0</v>
      </c>
      <c r="L250" s="190" t="s">
        <v>133</v>
      </c>
      <c r="M250" s="42"/>
      <c r="N250" s="195" t="s">
        <v>20</v>
      </c>
      <c r="O250" s="196" t="s">
        <v>43</v>
      </c>
      <c r="P250" s="197">
        <f>I250+J250</f>
        <v>0</v>
      </c>
      <c r="Q250" s="197">
        <f>ROUND(I250*H250,2)</f>
        <v>0</v>
      </c>
      <c r="R250" s="197">
        <f>ROUND(J250*H250,2)</f>
        <v>0</v>
      </c>
      <c r="S250" s="82"/>
      <c r="T250" s="198">
        <f>S250*H250</f>
        <v>0</v>
      </c>
      <c r="U250" s="198">
        <v>0</v>
      </c>
      <c r="V250" s="198">
        <f>U250*H250</f>
        <v>0</v>
      </c>
      <c r="W250" s="198">
        <v>0</v>
      </c>
      <c r="X250" s="199">
        <f>W250*H250</f>
        <v>0</v>
      </c>
      <c r="Y250" s="36"/>
      <c r="Z250" s="36"/>
      <c r="AA250" s="36"/>
      <c r="AB250" s="36"/>
      <c r="AC250" s="36"/>
      <c r="AD250" s="36"/>
      <c r="AE250" s="36"/>
      <c r="AR250" s="200" t="s">
        <v>92</v>
      </c>
      <c r="AT250" s="200" t="s">
        <v>129</v>
      </c>
      <c r="AU250" s="200" t="s">
        <v>74</v>
      </c>
      <c r="AY250" s="15" t="s">
        <v>134</v>
      </c>
      <c r="BE250" s="201">
        <f>IF(O250="základní",K250,0)</f>
        <v>0</v>
      </c>
      <c r="BF250" s="201">
        <f>IF(O250="snížená",K250,0)</f>
        <v>0</v>
      </c>
      <c r="BG250" s="201">
        <f>IF(O250="zákl. přenesená",K250,0)</f>
        <v>0</v>
      </c>
      <c r="BH250" s="201">
        <f>IF(O250="sníž. přenesená",K250,0)</f>
        <v>0</v>
      </c>
      <c r="BI250" s="201">
        <f>IF(O250="nulová",K250,0)</f>
        <v>0</v>
      </c>
      <c r="BJ250" s="15" t="s">
        <v>78</v>
      </c>
      <c r="BK250" s="201">
        <f>ROUND(P250*H250,2)</f>
        <v>0</v>
      </c>
      <c r="BL250" s="15" t="s">
        <v>92</v>
      </c>
      <c r="BM250" s="200" t="s">
        <v>370</v>
      </c>
    </row>
    <row r="251" s="2" customFormat="1">
      <c r="A251" s="36"/>
      <c r="B251" s="37"/>
      <c r="C251" s="38"/>
      <c r="D251" s="202" t="s">
        <v>136</v>
      </c>
      <c r="E251" s="38"/>
      <c r="F251" s="203" t="s">
        <v>371</v>
      </c>
      <c r="G251" s="38"/>
      <c r="H251" s="38"/>
      <c r="I251" s="204"/>
      <c r="J251" s="204"/>
      <c r="K251" s="38"/>
      <c r="L251" s="38"/>
      <c r="M251" s="42"/>
      <c r="N251" s="205"/>
      <c r="O251" s="206"/>
      <c r="P251" s="82"/>
      <c r="Q251" s="82"/>
      <c r="R251" s="82"/>
      <c r="S251" s="82"/>
      <c r="T251" s="82"/>
      <c r="U251" s="82"/>
      <c r="V251" s="82"/>
      <c r="W251" s="82"/>
      <c r="X251" s="83"/>
      <c r="Y251" s="36"/>
      <c r="Z251" s="36"/>
      <c r="AA251" s="36"/>
      <c r="AB251" s="36"/>
      <c r="AC251" s="36"/>
      <c r="AD251" s="36"/>
      <c r="AE251" s="36"/>
      <c r="AT251" s="15" t="s">
        <v>136</v>
      </c>
      <c r="AU251" s="15" t="s">
        <v>74</v>
      </c>
    </row>
    <row r="252" s="10" customFormat="1">
      <c r="A252" s="10"/>
      <c r="B252" s="207"/>
      <c r="C252" s="208"/>
      <c r="D252" s="202" t="s">
        <v>138</v>
      </c>
      <c r="E252" s="209" t="s">
        <v>20</v>
      </c>
      <c r="F252" s="210" t="s">
        <v>372</v>
      </c>
      <c r="G252" s="208"/>
      <c r="H252" s="211">
        <v>30</v>
      </c>
      <c r="I252" s="212"/>
      <c r="J252" s="212"/>
      <c r="K252" s="208"/>
      <c r="L252" s="208"/>
      <c r="M252" s="213"/>
      <c r="N252" s="214"/>
      <c r="O252" s="215"/>
      <c r="P252" s="215"/>
      <c r="Q252" s="215"/>
      <c r="R252" s="215"/>
      <c r="S252" s="215"/>
      <c r="T252" s="215"/>
      <c r="U252" s="215"/>
      <c r="V252" s="215"/>
      <c r="W252" s="215"/>
      <c r="X252" s="216"/>
      <c r="Y252" s="10"/>
      <c r="Z252" s="10"/>
      <c r="AA252" s="10"/>
      <c r="AB252" s="10"/>
      <c r="AC252" s="10"/>
      <c r="AD252" s="10"/>
      <c r="AE252" s="10"/>
      <c r="AT252" s="217" t="s">
        <v>138</v>
      </c>
      <c r="AU252" s="217" t="s">
        <v>74</v>
      </c>
      <c r="AV252" s="10" t="s">
        <v>82</v>
      </c>
      <c r="AW252" s="10" t="s">
        <v>5</v>
      </c>
      <c r="AX252" s="10" t="s">
        <v>74</v>
      </c>
      <c r="AY252" s="217" t="s">
        <v>134</v>
      </c>
    </row>
    <row r="253" s="10" customFormat="1">
      <c r="A253" s="10"/>
      <c r="B253" s="207"/>
      <c r="C253" s="208"/>
      <c r="D253" s="202" t="s">
        <v>138</v>
      </c>
      <c r="E253" s="209" t="s">
        <v>20</v>
      </c>
      <c r="F253" s="210" t="s">
        <v>373</v>
      </c>
      <c r="G253" s="208"/>
      <c r="H253" s="211">
        <v>66.5</v>
      </c>
      <c r="I253" s="212"/>
      <c r="J253" s="212"/>
      <c r="K253" s="208"/>
      <c r="L253" s="208"/>
      <c r="M253" s="213"/>
      <c r="N253" s="214"/>
      <c r="O253" s="215"/>
      <c r="P253" s="215"/>
      <c r="Q253" s="215"/>
      <c r="R253" s="215"/>
      <c r="S253" s="215"/>
      <c r="T253" s="215"/>
      <c r="U253" s="215"/>
      <c r="V253" s="215"/>
      <c r="W253" s="215"/>
      <c r="X253" s="216"/>
      <c r="Y253" s="10"/>
      <c r="Z253" s="10"/>
      <c r="AA253" s="10"/>
      <c r="AB253" s="10"/>
      <c r="AC253" s="10"/>
      <c r="AD253" s="10"/>
      <c r="AE253" s="10"/>
      <c r="AT253" s="217" t="s">
        <v>138</v>
      </c>
      <c r="AU253" s="217" t="s">
        <v>74</v>
      </c>
      <c r="AV253" s="10" t="s">
        <v>82</v>
      </c>
      <c r="AW253" s="10" t="s">
        <v>5</v>
      </c>
      <c r="AX253" s="10" t="s">
        <v>74</v>
      </c>
      <c r="AY253" s="217" t="s">
        <v>134</v>
      </c>
    </row>
    <row r="254" s="11" customFormat="1">
      <c r="A254" s="11"/>
      <c r="B254" s="218"/>
      <c r="C254" s="219"/>
      <c r="D254" s="202" t="s">
        <v>138</v>
      </c>
      <c r="E254" s="220" t="s">
        <v>20</v>
      </c>
      <c r="F254" s="221" t="s">
        <v>145</v>
      </c>
      <c r="G254" s="219"/>
      <c r="H254" s="222">
        <v>96.5</v>
      </c>
      <c r="I254" s="223"/>
      <c r="J254" s="223"/>
      <c r="K254" s="219"/>
      <c r="L254" s="219"/>
      <c r="M254" s="224"/>
      <c r="N254" s="225"/>
      <c r="O254" s="226"/>
      <c r="P254" s="226"/>
      <c r="Q254" s="226"/>
      <c r="R254" s="226"/>
      <c r="S254" s="226"/>
      <c r="T254" s="226"/>
      <c r="U254" s="226"/>
      <c r="V254" s="226"/>
      <c r="W254" s="226"/>
      <c r="X254" s="227"/>
      <c r="Y254" s="11"/>
      <c r="Z254" s="11"/>
      <c r="AA254" s="11"/>
      <c r="AB254" s="11"/>
      <c r="AC254" s="11"/>
      <c r="AD254" s="11"/>
      <c r="AE254" s="11"/>
      <c r="AT254" s="228" t="s">
        <v>138</v>
      </c>
      <c r="AU254" s="228" t="s">
        <v>74</v>
      </c>
      <c r="AV254" s="11" t="s">
        <v>92</v>
      </c>
      <c r="AW254" s="11" t="s">
        <v>5</v>
      </c>
      <c r="AX254" s="11" t="s">
        <v>78</v>
      </c>
      <c r="AY254" s="228" t="s">
        <v>134</v>
      </c>
    </row>
    <row r="255" s="2" customFormat="1" ht="55.5" customHeight="1">
      <c r="A255" s="36"/>
      <c r="B255" s="37"/>
      <c r="C255" s="187" t="s">
        <v>374</v>
      </c>
      <c r="D255" s="229" t="s">
        <v>129</v>
      </c>
      <c r="E255" s="189" t="s">
        <v>375</v>
      </c>
      <c r="F255" s="190" t="s">
        <v>376</v>
      </c>
      <c r="G255" s="191" t="s">
        <v>339</v>
      </c>
      <c r="H255" s="192">
        <v>40.231999999999999</v>
      </c>
      <c r="I255" s="193"/>
      <c r="J255" s="193"/>
      <c r="K255" s="194">
        <f>ROUND(P255*H255,2)</f>
        <v>0</v>
      </c>
      <c r="L255" s="190" t="s">
        <v>133</v>
      </c>
      <c r="M255" s="42"/>
      <c r="N255" s="195" t="s">
        <v>20</v>
      </c>
      <c r="O255" s="196" t="s">
        <v>43</v>
      </c>
      <c r="P255" s="197">
        <f>I255+J255</f>
        <v>0</v>
      </c>
      <c r="Q255" s="197">
        <f>ROUND(I255*H255,2)</f>
        <v>0</v>
      </c>
      <c r="R255" s="197">
        <f>ROUND(J255*H255,2)</f>
        <v>0</v>
      </c>
      <c r="S255" s="82"/>
      <c r="T255" s="198">
        <f>S255*H255</f>
        <v>0</v>
      </c>
      <c r="U255" s="198">
        <v>0</v>
      </c>
      <c r="V255" s="198">
        <f>U255*H255</f>
        <v>0</v>
      </c>
      <c r="W255" s="198">
        <v>0</v>
      </c>
      <c r="X255" s="199">
        <f>W255*H255</f>
        <v>0</v>
      </c>
      <c r="Y255" s="36"/>
      <c r="Z255" s="36"/>
      <c r="AA255" s="36"/>
      <c r="AB255" s="36"/>
      <c r="AC255" s="36"/>
      <c r="AD255" s="36"/>
      <c r="AE255" s="36"/>
      <c r="AR255" s="200" t="s">
        <v>92</v>
      </c>
      <c r="AT255" s="200" t="s">
        <v>129</v>
      </c>
      <c r="AU255" s="200" t="s">
        <v>74</v>
      </c>
      <c r="AY255" s="15" t="s">
        <v>134</v>
      </c>
      <c r="BE255" s="201">
        <f>IF(O255="základní",K255,0)</f>
        <v>0</v>
      </c>
      <c r="BF255" s="201">
        <f>IF(O255="snížená",K255,0)</f>
        <v>0</v>
      </c>
      <c r="BG255" s="201">
        <f>IF(O255="zákl. přenesená",K255,0)</f>
        <v>0</v>
      </c>
      <c r="BH255" s="201">
        <f>IF(O255="sníž. přenesená",K255,0)</f>
        <v>0</v>
      </c>
      <c r="BI255" s="201">
        <f>IF(O255="nulová",K255,0)</f>
        <v>0</v>
      </c>
      <c r="BJ255" s="15" t="s">
        <v>78</v>
      </c>
      <c r="BK255" s="201">
        <f>ROUND(P255*H255,2)</f>
        <v>0</v>
      </c>
      <c r="BL255" s="15" t="s">
        <v>92</v>
      </c>
      <c r="BM255" s="200" t="s">
        <v>377</v>
      </c>
    </row>
    <row r="256" s="2" customFormat="1">
      <c r="A256" s="36"/>
      <c r="B256" s="37"/>
      <c r="C256" s="38"/>
      <c r="D256" s="202" t="s">
        <v>136</v>
      </c>
      <c r="E256" s="38"/>
      <c r="F256" s="203" t="s">
        <v>378</v>
      </c>
      <c r="G256" s="38"/>
      <c r="H256" s="38"/>
      <c r="I256" s="204"/>
      <c r="J256" s="204"/>
      <c r="K256" s="38"/>
      <c r="L256" s="38"/>
      <c r="M256" s="42"/>
      <c r="N256" s="205"/>
      <c r="O256" s="206"/>
      <c r="P256" s="82"/>
      <c r="Q256" s="82"/>
      <c r="R256" s="82"/>
      <c r="S256" s="82"/>
      <c r="T256" s="82"/>
      <c r="U256" s="82"/>
      <c r="V256" s="82"/>
      <c r="W256" s="82"/>
      <c r="X256" s="83"/>
      <c r="Y256" s="36"/>
      <c r="Z256" s="36"/>
      <c r="AA256" s="36"/>
      <c r="AB256" s="36"/>
      <c r="AC256" s="36"/>
      <c r="AD256" s="36"/>
      <c r="AE256" s="36"/>
      <c r="AT256" s="15" t="s">
        <v>136</v>
      </c>
      <c r="AU256" s="15" t="s">
        <v>74</v>
      </c>
    </row>
    <row r="257" s="10" customFormat="1">
      <c r="A257" s="10"/>
      <c r="B257" s="207"/>
      <c r="C257" s="208"/>
      <c r="D257" s="202" t="s">
        <v>138</v>
      </c>
      <c r="E257" s="209" t="s">
        <v>20</v>
      </c>
      <c r="F257" s="210" t="s">
        <v>379</v>
      </c>
      <c r="G257" s="208"/>
      <c r="H257" s="211">
        <v>10</v>
      </c>
      <c r="I257" s="212"/>
      <c r="J257" s="212"/>
      <c r="K257" s="208"/>
      <c r="L257" s="208"/>
      <c r="M257" s="213"/>
      <c r="N257" s="214"/>
      <c r="O257" s="215"/>
      <c r="P257" s="215"/>
      <c r="Q257" s="215"/>
      <c r="R257" s="215"/>
      <c r="S257" s="215"/>
      <c r="T257" s="215"/>
      <c r="U257" s="215"/>
      <c r="V257" s="215"/>
      <c r="W257" s="215"/>
      <c r="X257" s="216"/>
      <c r="Y257" s="10"/>
      <c r="Z257" s="10"/>
      <c r="AA257" s="10"/>
      <c r="AB257" s="10"/>
      <c r="AC257" s="10"/>
      <c r="AD257" s="10"/>
      <c r="AE257" s="10"/>
      <c r="AT257" s="217" t="s">
        <v>138</v>
      </c>
      <c r="AU257" s="217" t="s">
        <v>74</v>
      </c>
      <c r="AV257" s="10" t="s">
        <v>82</v>
      </c>
      <c r="AW257" s="10" t="s">
        <v>5</v>
      </c>
      <c r="AX257" s="10" t="s">
        <v>74</v>
      </c>
      <c r="AY257" s="217" t="s">
        <v>134</v>
      </c>
    </row>
    <row r="258" s="10" customFormat="1">
      <c r="A258" s="10"/>
      <c r="B258" s="207"/>
      <c r="C258" s="208"/>
      <c r="D258" s="202" t="s">
        <v>138</v>
      </c>
      <c r="E258" s="209" t="s">
        <v>20</v>
      </c>
      <c r="F258" s="210" t="s">
        <v>380</v>
      </c>
      <c r="G258" s="208"/>
      <c r="H258" s="211">
        <v>10</v>
      </c>
      <c r="I258" s="212"/>
      <c r="J258" s="212"/>
      <c r="K258" s="208"/>
      <c r="L258" s="208"/>
      <c r="M258" s="213"/>
      <c r="N258" s="214"/>
      <c r="O258" s="215"/>
      <c r="P258" s="215"/>
      <c r="Q258" s="215"/>
      <c r="R258" s="215"/>
      <c r="S258" s="215"/>
      <c r="T258" s="215"/>
      <c r="U258" s="215"/>
      <c r="V258" s="215"/>
      <c r="W258" s="215"/>
      <c r="X258" s="216"/>
      <c r="Y258" s="10"/>
      <c r="Z258" s="10"/>
      <c r="AA258" s="10"/>
      <c r="AB258" s="10"/>
      <c r="AC258" s="10"/>
      <c r="AD258" s="10"/>
      <c r="AE258" s="10"/>
      <c r="AT258" s="217" t="s">
        <v>138</v>
      </c>
      <c r="AU258" s="217" t="s">
        <v>74</v>
      </c>
      <c r="AV258" s="10" t="s">
        <v>82</v>
      </c>
      <c r="AW258" s="10" t="s">
        <v>5</v>
      </c>
      <c r="AX258" s="10" t="s">
        <v>74</v>
      </c>
      <c r="AY258" s="217" t="s">
        <v>134</v>
      </c>
    </row>
    <row r="259" s="10" customFormat="1">
      <c r="A259" s="10"/>
      <c r="B259" s="207"/>
      <c r="C259" s="208"/>
      <c r="D259" s="202" t="s">
        <v>138</v>
      </c>
      <c r="E259" s="209" t="s">
        <v>20</v>
      </c>
      <c r="F259" s="210" t="s">
        <v>381</v>
      </c>
      <c r="G259" s="208"/>
      <c r="H259" s="211">
        <v>10</v>
      </c>
      <c r="I259" s="212"/>
      <c r="J259" s="212"/>
      <c r="K259" s="208"/>
      <c r="L259" s="208"/>
      <c r="M259" s="213"/>
      <c r="N259" s="214"/>
      <c r="O259" s="215"/>
      <c r="P259" s="215"/>
      <c r="Q259" s="215"/>
      <c r="R259" s="215"/>
      <c r="S259" s="215"/>
      <c r="T259" s="215"/>
      <c r="U259" s="215"/>
      <c r="V259" s="215"/>
      <c r="W259" s="215"/>
      <c r="X259" s="216"/>
      <c r="Y259" s="10"/>
      <c r="Z259" s="10"/>
      <c r="AA259" s="10"/>
      <c r="AB259" s="10"/>
      <c r="AC259" s="10"/>
      <c r="AD259" s="10"/>
      <c r="AE259" s="10"/>
      <c r="AT259" s="217" t="s">
        <v>138</v>
      </c>
      <c r="AU259" s="217" t="s">
        <v>74</v>
      </c>
      <c r="AV259" s="10" t="s">
        <v>82</v>
      </c>
      <c r="AW259" s="10" t="s">
        <v>5</v>
      </c>
      <c r="AX259" s="10" t="s">
        <v>74</v>
      </c>
      <c r="AY259" s="217" t="s">
        <v>134</v>
      </c>
    </row>
    <row r="260" s="10" customFormat="1">
      <c r="A260" s="10"/>
      <c r="B260" s="207"/>
      <c r="C260" s="208"/>
      <c r="D260" s="202" t="s">
        <v>138</v>
      </c>
      <c r="E260" s="209" t="s">
        <v>20</v>
      </c>
      <c r="F260" s="210" t="s">
        <v>382</v>
      </c>
      <c r="G260" s="208"/>
      <c r="H260" s="211">
        <v>0.23200000000000001</v>
      </c>
      <c r="I260" s="212"/>
      <c r="J260" s="212"/>
      <c r="K260" s="208"/>
      <c r="L260" s="208"/>
      <c r="M260" s="213"/>
      <c r="N260" s="214"/>
      <c r="O260" s="215"/>
      <c r="P260" s="215"/>
      <c r="Q260" s="215"/>
      <c r="R260" s="215"/>
      <c r="S260" s="215"/>
      <c r="T260" s="215"/>
      <c r="U260" s="215"/>
      <c r="V260" s="215"/>
      <c r="W260" s="215"/>
      <c r="X260" s="216"/>
      <c r="Y260" s="10"/>
      <c r="Z260" s="10"/>
      <c r="AA260" s="10"/>
      <c r="AB260" s="10"/>
      <c r="AC260" s="10"/>
      <c r="AD260" s="10"/>
      <c r="AE260" s="10"/>
      <c r="AT260" s="217" t="s">
        <v>138</v>
      </c>
      <c r="AU260" s="217" t="s">
        <v>74</v>
      </c>
      <c r="AV260" s="10" t="s">
        <v>82</v>
      </c>
      <c r="AW260" s="10" t="s">
        <v>5</v>
      </c>
      <c r="AX260" s="10" t="s">
        <v>74</v>
      </c>
      <c r="AY260" s="217" t="s">
        <v>134</v>
      </c>
    </row>
    <row r="261" s="10" customFormat="1">
      <c r="A261" s="10"/>
      <c r="B261" s="207"/>
      <c r="C261" s="208"/>
      <c r="D261" s="202" t="s">
        <v>138</v>
      </c>
      <c r="E261" s="209" t="s">
        <v>20</v>
      </c>
      <c r="F261" s="210" t="s">
        <v>383</v>
      </c>
      <c r="G261" s="208"/>
      <c r="H261" s="211">
        <v>10</v>
      </c>
      <c r="I261" s="212"/>
      <c r="J261" s="212"/>
      <c r="K261" s="208"/>
      <c r="L261" s="208"/>
      <c r="M261" s="213"/>
      <c r="N261" s="214"/>
      <c r="O261" s="215"/>
      <c r="P261" s="215"/>
      <c r="Q261" s="215"/>
      <c r="R261" s="215"/>
      <c r="S261" s="215"/>
      <c r="T261" s="215"/>
      <c r="U261" s="215"/>
      <c r="V261" s="215"/>
      <c r="W261" s="215"/>
      <c r="X261" s="216"/>
      <c r="Y261" s="10"/>
      <c r="Z261" s="10"/>
      <c r="AA261" s="10"/>
      <c r="AB261" s="10"/>
      <c r="AC261" s="10"/>
      <c r="AD261" s="10"/>
      <c r="AE261" s="10"/>
      <c r="AT261" s="217" t="s">
        <v>138</v>
      </c>
      <c r="AU261" s="217" t="s">
        <v>74</v>
      </c>
      <c r="AV261" s="10" t="s">
        <v>82</v>
      </c>
      <c r="AW261" s="10" t="s">
        <v>5</v>
      </c>
      <c r="AX261" s="10" t="s">
        <v>74</v>
      </c>
      <c r="AY261" s="217" t="s">
        <v>134</v>
      </c>
    </row>
    <row r="262" s="11" customFormat="1">
      <c r="A262" s="11"/>
      <c r="B262" s="218"/>
      <c r="C262" s="219"/>
      <c r="D262" s="202" t="s">
        <v>138</v>
      </c>
      <c r="E262" s="220" t="s">
        <v>20</v>
      </c>
      <c r="F262" s="221" t="s">
        <v>145</v>
      </c>
      <c r="G262" s="219"/>
      <c r="H262" s="222">
        <v>40.231999999999999</v>
      </c>
      <c r="I262" s="223"/>
      <c r="J262" s="223"/>
      <c r="K262" s="219"/>
      <c r="L262" s="219"/>
      <c r="M262" s="224"/>
      <c r="N262" s="225"/>
      <c r="O262" s="226"/>
      <c r="P262" s="226"/>
      <c r="Q262" s="226"/>
      <c r="R262" s="226"/>
      <c r="S262" s="226"/>
      <c r="T262" s="226"/>
      <c r="U262" s="226"/>
      <c r="V262" s="226"/>
      <c r="W262" s="226"/>
      <c r="X262" s="227"/>
      <c r="Y262" s="11"/>
      <c r="Z262" s="11"/>
      <c r="AA262" s="11"/>
      <c r="AB262" s="11"/>
      <c r="AC262" s="11"/>
      <c r="AD262" s="11"/>
      <c r="AE262" s="11"/>
      <c r="AT262" s="228" t="s">
        <v>138</v>
      </c>
      <c r="AU262" s="228" t="s">
        <v>74</v>
      </c>
      <c r="AV262" s="11" t="s">
        <v>92</v>
      </c>
      <c r="AW262" s="11" t="s">
        <v>5</v>
      </c>
      <c r="AX262" s="11" t="s">
        <v>78</v>
      </c>
      <c r="AY262" s="228" t="s">
        <v>134</v>
      </c>
    </row>
    <row r="263" s="2" customFormat="1">
      <c r="A263" s="36"/>
      <c r="B263" s="37"/>
      <c r="C263" s="187" t="s">
        <v>384</v>
      </c>
      <c r="D263" s="229" t="s">
        <v>129</v>
      </c>
      <c r="E263" s="189" t="s">
        <v>385</v>
      </c>
      <c r="F263" s="190" t="s">
        <v>386</v>
      </c>
      <c r="G263" s="191" t="s">
        <v>339</v>
      </c>
      <c r="H263" s="192">
        <v>40</v>
      </c>
      <c r="I263" s="193"/>
      <c r="J263" s="193"/>
      <c r="K263" s="194">
        <f>ROUND(P263*H263,2)</f>
        <v>0</v>
      </c>
      <c r="L263" s="190" t="s">
        <v>133</v>
      </c>
      <c r="M263" s="42"/>
      <c r="N263" s="195" t="s">
        <v>20</v>
      </c>
      <c r="O263" s="196" t="s">
        <v>43</v>
      </c>
      <c r="P263" s="197">
        <f>I263+J263</f>
        <v>0</v>
      </c>
      <c r="Q263" s="197">
        <f>ROUND(I263*H263,2)</f>
        <v>0</v>
      </c>
      <c r="R263" s="197">
        <f>ROUND(J263*H263,2)</f>
        <v>0</v>
      </c>
      <c r="S263" s="82"/>
      <c r="T263" s="198">
        <f>S263*H263</f>
        <v>0</v>
      </c>
      <c r="U263" s="198">
        <v>0</v>
      </c>
      <c r="V263" s="198">
        <f>U263*H263</f>
        <v>0</v>
      </c>
      <c r="W263" s="198">
        <v>0</v>
      </c>
      <c r="X263" s="199">
        <f>W263*H263</f>
        <v>0</v>
      </c>
      <c r="Y263" s="36"/>
      <c r="Z263" s="36"/>
      <c r="AA263" s="36"/>
      <c r="AB263" s="36"/>
      <c r="AC263" s="36"/>
      <c r="AD263" s="36"/>
      <c r="AE263" s="36"/>
      <c r="AR263" s="200" t="s">
        <v>92</v>
      </c>
      <c r="AT263" s="200" t="s">
        <v>129</v>
      </c>
      <c r="AU263" s="200" t="s">
        <v>74</v>
      </c>
      <c r="AY263" s="15" t="s">
        <v>134</v>
      </c>
      <c r="BE263" s="201">
        <f>IF(O263="základní",K263,0)</f>
        <v>0</v>
      </c>
      <c r="BF263" s="201">
        <f>IF(O263="snížená",K263,0)</f>
        <v>0</v>
      </c>
      <c r="BG263" s="201">
        <f>IF(O263="zákl. přenesená",K263,0)</f>
        <v>0</v>
      </c>
      <c r="BH263" s="201">
        <f>IF(O263="sníž. přenesená",K263,0)</f>
        <v>0</v>
      </c>
      <c r="BI263" s="201">
        <f>IF(O263="nulová",K263,0)</f>
        <v>0</v>
      </c>
      <c r="BJ263" s="15" t="s">
        <v>78</v>
      </c>
      <c r="BK263" s="201">
        <f>ROUND(P263*H263,2)</f>
        <v>0</v>
      </c>
      <c r="BL263" s="15" t="s">
        <v>92</v>
      </c>
      <c r="BM263" s="200" t="s">
        <v>387</v>
      </c>
    </row>
    <row r="264" s="2" customFormat="1">
      <c r="A264" s="36"/>
      <c r="B264" s="37"/>
      <c r="C264" s="38"/>
      <c r="D264" s="202" t="s">
        <v>136</v>
      </c>
      <c r="E264" s="38"/>
      <c r="F264" s="203" t="s">
        <v>388</v>
      </c>
      <c r="G264" s="38"/>
      <c r="H264" s="38"/>
      <c r="I264" s="204"/>
      <c r="J264" s="204"/>
      <c r="K264" s="38"/>
      <c r="L264" s="38"/>
      <c r="M264" s="42"/>
      <c r="N264" s="205"/>
      <c r="O264" s="206"/>
      <c r="P264" s="82"/>
      <c r="Q264" s="82"/>
      <c r="R264" s="82"/>
      <c r="S264" s="82"/>
      <c r="T264" s="82"/>
      <c r="U264" s="82"/>
      <c r="V264" s="82"/>
      <c r="W264" s="82"/>
      <c r="X264" s="83"/>
      <c r="Y264" s="36"/>
      <c r="Z264" s="36"/>
      <c r="AA264" s="36"/>
      <c r="AB264" s="36"/>
      <c r="AC264" s="36"/>
      <c r="AD264" s="36"/>
      <c r="AE264" s="36"/>
      <c r="AT264" s="15" t="s">
        <v>136</v>
      </c>
      <c r="AU264" s="15" t="s">
        <v>74</v>
      </c>
    </row>
    <row r="265" s="10" customFormat="1">
      <c r="A265" s="10"/>
      <c r="B265" s="207"/>
      <c r="C265" s="208"/>
      <c r="D265" s="202" t="s">
        <v>138</v>
      </c>
      <c r="E265" s="209" t="s">
        <v>20</v>
      </c>
      <c r="F265" s="210" t="s">
        <v>389</v>
      </c>
      <c r="G265" s="208"/>
      <c r="H265" s="211">
        <v>10</v>
      </c>
      <c r="I265" s="212"/>
      <c r="J265" s="212"/>
      <c r="K265" s="208"/>
      <c r="L265" s="208"/>
      <c r="M265" s="213"/>
      <c r="N265" s="214"/>
      <c r="O265" s="215"/>
      <c r="P265" s="215"/>
      <c r="Q265" s="215"/>
      <c r="R265" s="215"/>
      <c r="S265" s="215"/>
      <c r="T265" s="215"/>
      <c r="U265" s="215"/>
      <c r="V265" s="215"/>
      <c r="W265" s="215"/>
      <c r="X265" s="216"/>
      <c r="Y265" s="10"/>
      <c r="Z265" s="10"/>
      <c r="AA265" s="10"/>
      <c r="AB265" s="10"/>
      <c r="AC265" s="10"/>
      <c r="AD265" s="10"/>
      <c r="AE265" s="10"/>
      <c r="AT265" s="217" t="s">
        <v>138</v>
      </c>
      <c r="AU265" s="217" t="s">
        <v>74</v>
      </c>
      <c r="AV265" s="10" t="s">
        <v>82</v>
      </c>
      <c r="AW265" s="10" t="s">
        <v>5</v>
      </c>
      <c r="AX265" s="10" t="s">
        <v>74</v>
      </c>
      <c r="AY265" s="217" t="s">
        <v>134</v>
      </c>
    </row>
    <row r="266" s="10" customFormat="1">
      <c r="A266" s="10"/>
      <c r="B266" s="207"/>
      <c r="C266" s="208"/>
      <c r="D266" s="202" t="s">
        <v>138</v>
      </c>
      <c r="E266" s="209" t="s">
        <v>20</v>
      </c>
      <c r="F266" s="210" t="s">
        <v>390</v>
      </c>
      <c r="G266" s="208"/>
      <c r="H266" s="211">
        <v>10</v>
      </c>
      <c r="I266" s="212"/>
      <c r="J266" s="212"/>
      <c r="K266" s="208"/>
      <c r="L266" s="208"/>
      <c r="M266" s="213"/>
      <c r="N266" s="214"/>
      <c r="O266" s="215"/>
      <c r="P266" s="215"/>
      <c r="Q266" s="215"/>
      <c r="R266" s="215"/>
      <c r="S266" s="215"/>
      <c r="T266" s="215"/>
      <c r="U266" s="215"/>
      <c r="V266" s="215"/>
      <c r="W266" s="215"/>
      <c r="X266" s="216"/>
      <c r="Y266" s="10"/>
      <c r="Z266" s="10"/>
      <c r="AA266" s="10"/>
      <c r="AB266" s="10"/>
      <c r="AC266" s="10"/>
      <c r="AD266" s="10"/>
      <c r="AE266" s="10"/>
      <c r="AT266" s="217" t="s">
        <v>138</v>
      </c>
      <c r="AU266" s="217" t="s">
        <v>74</v>
      </c>
      <c r="AV266" s="10" t="s">
        <v>82</v>
      </c>
      <c r="AW266" s="10" t="s">
        <v>5</v>
      </c>
      <c r="AX266" s="10" t="s">
        <v>74</v>
      </c>
      <c r="AY266" s="217" t="s">
        <v>134</v>
      </c>
    </row>
    <row r="267" s="10" customFormat="1">
      <c r="A267" s="10"/>
      <c r="B267" s="207"/>
      <c r="C267" s="208"/>
      <c r="D267" s="202" t="s">
        <v>138</v>
      </c>
      <c r="E267" s="209" t="s">
        <v>20</v>
      </c>
      <c r="F267" s="210" t="s">
        <v>391</v>
      </c>
      <c r="G267" s="208"/>
      <c r="H267" s="211">
        <v>10</v>
      </c>
      <c r="I267" s="212"/>
      <c r="J267" s="212"/>
      <c r="K267" s="208"/>
      <c r="L267" s="208"/>
      <c r="M267" s="213"/>
      <c r="N267" s="214"/>
      <c r="O267" s="215"/>
      <c r="P267" s="215"/>
      <c r="Q267" s="215"/>
      <c r="R267" s="215"/>
      <c r="S267" s="215"/>
      <c r="T267" s="215"/>
      <c r="U267" s="215"/>
      <c r="V267" s="215"/>
      <c r="W267" s="215"/>
      <c r="X267" s="216"/>
      <c r="Y267" s="10"/>
      <c r="Z267" s="10"/>
      <c r="AA267" s="10"/>
      <c r="AB267" s="10"/>
      <c r="AC267" s="10"/>
      <c r="AD267" s="10"/>
      <c r="AE267" s="10"/>
      <c r="AT267" s="217" t="s">
        <v>138</v>
      </c>
      <c r="AU267" s="217" t="s">
        <v>74</v>
      </c>
      <c r="AV267" s="10" t="s">
        <v>82</v>
      </c>
      <c r="AW267" s="10" t="s">
        <v>5</v>
      </c>
      <c r="AX267" s="10" t="s">
        <v>74</v>
      </c>
      <c r="AY267" s="217" t="s">
        <v>134</v>
      </c>
    </row>
    <row r="268" s="10" customFormat="1">
      <c r="A268" s="10"/>
      <c r="B268" s="207"/>
      <c r="C268" s="208"/>
      <c r="D268" s="202" t="s">
        <v>138</v>
      </c>
      <c r="E268" s="209" t="s">
        <v>20</v>
      </c>
      <c r="F268" s="210" t="s">
        <v>392</v>
      </c>
      <c r="G268" s="208"/>
      <c r="H268" s="211">
        <v>10</v>
      </c>
      <c r="I268" s="212"/>
      <c r="J268" s="212"/>
      <c r="K268" s="208"/>
      <c r="L268" s="208"/>
      <c r="M268" s="213"/>
      <c r="N268" s="214"/>
      <c r="O268" s="215"/>
      <c r="P268" s="215"/>
      <c r="Q268" s="215"/>
      <c r="R268" s="215"/>
      <c r="S268" s="215"/>
      <c r="T268" s="215"/>
      <c r="U268" s="215"/>
      <c r="V268" s="215"/>
      <c r="W268" s="215"/>
      <c r="X268" s="216"/>
      <c r="Y268" s="10"/>
      <c r="Z268" s="10"/>
      <c r="AA268" s="10"/>
      <c r="AB268" s="10"/>
      <c r="AC268" s="10"/>
      <c r="AD268" s="10"/>
      <c r="AE268" s="10"/>
      <c r="AT268" s="217" t="s">
        <v>138</v>
      </c>
      <c r="AU268" s="217" t="s">
        <v>74</v>
      </c>
      <c r="AV268" s="10" t="s">
        <v>82</v>
      </c>
      <c r="AW268" s="10" t="s">
        <v>5</v>
      </c>
      <c r="AX268" s="10" t="s">
        <v>74</v>
      </c>
      <c r="AY268" s="217" t="s">
        <v>134</v>
      </c>
    </row>
    <row r="269" s="11" customFormat="1">
      <c r="A269" s="11"/>
      <c r="B269" s="218"/>
      <c r="C269" s="219"/>
      <c r="D269" s="202" t="s">
        <v>138</v>
      </c>
      <c r="E269" s="220" t="s">
        <v>20</v>
      </c>
      <c r="F269" s="221" t="s">
        <v>145</v>
      </c>
      <c r="G269" s="219"/>
      <c r="H269" s="222">
        <v>40</v>
      </c>
      <c r="I269" s="223"/>
      <c r="J269" s="223"/>
      <c r="K269" s="219"/>
      <c r="L269" s="219"/>
      <c r="M269" s="224"/>
      <c r="N269" s="225"/>
      <c r="O269" s="226"/>
      <c r="P269" s="226"/>
      <c r="Q269" s="226"/>
      <c r="R269" s="226"/>
      <c r="S269" s="226"/>
      <c r="T269" s="226"/>
      <c r="U269" s="226"/>
      <c r="V269" s="226"/>
      <c r="W269" s="226"/>
      <c r="X269" s="227"/>
      <c r="Y269" s="11"/>
      <c r="Z269" s="11"/>
      <c r="AA269" s="11"/>
      <c r="AB269" s="11"/>
      <c r="AC269" s="11"/>
      <c r="AD269" s="11"/>
      <c r="AE269" s="11"/>
      <c r="AT269" s="228" t="s">
        <v>138</v>
      </c>
      <c r="AU269" s="228" t="s">
        <v>74</v>
      </c>
      <c r="AV269" s="11" t="s">
        <v>92</v>
      </c>
      <c r="AW269" s="11" t="s">
        <v>5</v>
      </c>
      <c r="AX269" s="11" t="s">
        <v>78</v>
      </c>
      <c r="AY269" s="228" t="s">
        <v>134</v>
      </c>
    </row>
    <row r="270" s="2" customFormat="1">
      <c r="A270" s="36"/>
      <c r="B270" s="37"/>
      <c r="C270" s="187" t="s">
        <v>393</v>
      </c>
      <c r="D270" s="229" t="s">
        <v>129</v>
      </c>
      <c r="E270" s="189" t="s">
        <v>394</v>
      </c>
      <c r="F270" s="190" t="s">
        <v>395</v>
      </c>
      <c r="G270" s="191" t="s">
        <v>339</v>
      </c>
      <c r="H270" s="192">
        <v>1.0680000000000001</v>
      </c>
      <c r="I270" s="193"/>
      <c r="J270" s="193"/>
      <c r="K270" s="194">
        <f>ROUND(P270*H270,2)</f>
        <v>0</v>
      </c>
      <c r="L270" s="190" t="s">
        <v>133</v>
      </c>
      <c r="M270" s="42"/>
      <c r="N270" s="195" t="s">
        <v>20</v>
      </c>
      <c r="O270" s="196" t="s">
        <v>43</v>
      </c>
      <c r="P270" s="197">
        <f>I270+J270</f>
        <v>0</v>
      </c>
      <c r="Q270" s="197">
        <f>ROUND(I270*H270,2)</f>
        <v>0</v>
      </c>
      <c r="R270" s="197">
        <f>ROUND(J270*H270,2)</f>
        <v>0</v>
      </c>
      <c r="S270" s="82"/>
      <c r="T270" s="198">
        <f>S270*H270</f>
        <v>0</v>
      </c>
      <c r="U270" s="198">
        <v>0</v>
      </c>
      <c r="V270" s="198">
        <f>U270*H270</f>
        <v>0</v>
      </c>
      <c r="W270" s="198">
        <v>0</v>
      </c>
      <c r="X270" s="199">
        <f>W270*H270</f>
        <v>0</v>
      </c>
      <c r="Y270" s="36"/>
      <c r="Z270" s="36"/>
      <c r="AA270" s="36"/>
      <c r="AB270" s="36"/>
      <c r="AC270" s="36"/>
      <c r="AD270" s="36"/>
      <c r="AE270" s="36"/>
      <c r="AR270" s="200" t="s">
        <v>92</v>
      </c>
      <c r="AT270" s="200" t="s">
        <v>129</v>
      </c>
      <c r="AU270" s="200" t="s">
        <v>74</v>
      </c>
      <c r="AY270" s="15" t="s">
        <v>134</v>
      </c>
      <c r="BE270" s="201">
        <f>IF(O270="základní",K270,0)</f>
        <v>0</v>
      </c>
      <c r="BF270" s="201">
        <f>IF(O270="snížená",K270,0)</f>
        <v>0</v>
      </c>
      <c r="BG270" s="201">
        <f>IF(O270="zákl. přenesená",K270,0)</f>
        <v>0</v>
      </c>
      <c r="BH270" s="201">
        <f>IF(O270="sníž. přenesená",K270,0)</f>
        <v>0</v>
      </c>
      <c r="BI270" s="201">
        <f>IF(O270="nulová",K270,0)</f>
        <v>0</v>
      </c>
      <c r="BJ270" s="15" t="s">
        <v>78</v>
      </c>
      <c r="BK270" s="201">
        <f>ROUND(P270*H270,2)</f>
        <v>0</v>
      </c>
      <c r="BL270" s="15" t="s">
        <v>92</v>
      </c>
      <c r="BM270" s="200" t="s">
        <v>396</v>
      </c>
    </row>
    <row r="271" s="2" customFormat="1">
      <c r="A271" s="36"/>
      <c r="B271" s="37"/>
      <c r="C271" s="38"/>
      <c r="D271" s="202" t="s">
        <v>136</v>
      </c>
      <c r="E271" s="38"/>
      <c r="F271" s="203" t="s">
        <v>397</v>
      </c>
      <c r="G271" s="38"/>
      <c r="H271" s="38"/>
      <c r="I271" s="204"/>
      <c r="J271" s="204"/>
      <c r="K271" s="38"/>
      <c r="L271" s="38"/>
      <c r="M271" s="42"/>
      <c r="N271" s="205"/>
      <c r="O271" s="206"/>
      <c r="P271" s="82"/>
      <c r="Q271" s="82"/>
      <c r="R271" s="82"/>
      <c r="S271" s="82"/>
      <c r="T271" s="82"/>
      <c r="U271" s="82"/>
      <c r="V271" s="82"/>
      <c r="W271" s="82"/>
      <c r="X271" s="83"/>
      <c r="Y271" s="36"/>
      <c r="Z271" s="36"/>
      <c r="AA271" s="36"/>
      <c r="AB271" s="36"/>
      <c r="AC271" s="36"/>
      <c r="AD271" s="36"/>
      <c r="AE271" s="36"/>
      <c r="AT271" s="15" t="s">
        <v>136</v>
      </c>
      <c r="AU271" s="15" t="s">
        <v>74</v>
      </c>
    </row>
    <row r="272" s="12" customFormat="1">
      <c r="A272" s="12"/>
      <c r="B272" s="241"/>
      <c r="C272" s="242"/>
      <c r="D272" s="202" t="s">
        <v>138</v>
      </c>
      <c r="E272" s="243" t="s">
        <v>20</v>
      </c>
      <c r="F272" s="244" t="s">
        <v>398</v>
      </c>
      <c r="G272" s="242"/>
      <c r="H272" s="243" t="s">
        <v>20</v>
      </c>
      <c r="I272" s="245"/>
      <c r="J272" s="245"/>
      <c r="K272" s="242"/>
      <c r="L272" s="242"/>
      <c r="M272" s="246"/>
      <c r="N272" s="247"/>
      <c r="O272" s="248"/>
      <c r="P272" s="248"/>
      <c r="Q272" s="248"/>
      <c r="R272" s="248"/>
      <c r="S272" s="248"/>
      <c r="T272" s="248"/>
      <c r="U272" s="248"/>
      <c r="V272" s="248"/>
      <c r="W272" s="248"/>
      <c r="X272" s="249"/>
      <c r="Y272" s="12"/>
      <c r="Z272" s="12"/>
      <c r="AA272" s="12"/>
      <c r="AB272" s="12"/>
      <c r="AC272" s="12"/>
      <c r="AD272" s="12"/>
      <c r="AE272" s="12"/>
      <c r="AT272" s="250" t="s">
        <v>138</v>
      </c>
      <c r="AU272" s="250" t="s">
        <v>74</v>
      </c>
      <c r="AV272" s="12" t="s">
        <v>78</v>
      </c>
      <c r="AW272" s="12" t="s">
        <v>5</v>
      </c>
      <c r="AX272" s="12" t="s">
        <v>74</v>
      </c>
      <c r="AY272" s="250" t="s">
        <v>134</v>
      </c>
    </row>
    <row r="273" s="10" customFormat="1">
      <c r="A273" s="10"/>
      <c r="B273" s="207"/>
      <c r="C273" s="208"/>
      <c r="D273" s="202" t="s">
        <v>138</v>
      </c>
      <c r="E273" s="209" t="s">
        <v>20</v>
      </c>
      <c r="F273" s="210" t="s">
        <v>399</v>
      </c>
      <c r="G273" s="208"/>
      <c r="H273" s="211">
        <v>0.50800000000000001</v>
      </c>
      <c r="I273" s="212"/>
      <c r="J273" s="212"/>
      <c r="K273" s="208"/>
      <c r="L273" s="208"/>
      <c r="M273" s="213"/>
      <c r="N273" s="214"/>
      <c r="O273" s="215"/>
      <c r="P273" s="215"/>
      <c r="Q273" s="215"/>
      <c r="R273" s="215"/>
      <c r="S273" s="215"/>
      <c r="T273" s="215"/>
      <c r="U273" s="215"/>
      <c r="V273" s="215"/>
      <c r="W273" s="215"/>
      <c r="X273" s="216"/>
      <c r="Y273" s="10"/>
      <c r="Z273" s="10"/>
      <c r="AA273" s="10"/>
      <c r="AB273" s="10"/>
      <c r="AC273" s="10"/>
      <c r="AD273" s="10"/>
      <c r="AE273" s="10"/>
      <c r="AT273" s="217" t="s">
        <v>138</v>
      </c>
      <c r="AU273" s="217" t="s">
        <v>74</v>
      </c>
      <c r="AV273" s="10" t="s">
        <v>82</v>
      </c>
      <c r="AW273" s="10" t="s">
        <v>5</v>
      </c>
      <c r="AX273" s="10" t="s">
        <v>74</v>
      </c>
      <c r="AY273" s="217" t="s">
        <v>134</v>
      </c>
    </row>
    <row r="274" s="12" customFormat="1">
      <c r="A274" s="12"/>
      <c r="B274" s="241"/>
      <c r="C274" s="242"/>
      <c r="D274" s="202" t="s">
        <v>138</v>
      </c>
      <c r="E274" s="243" t="s">
        <v>20</v>
      </c>
      <c r="F274" s="244" t="s">
        <v>400</v>
      </c>
      <c r="G274" s="242"/>
      <c r="H274" s="243" t="s">
        <v>20</v>
      </c>
      <c r="I274" s="245"/>
      <c r="J274" s="245"/>
      <c r="K274" s="242"/>
      <c r="L274" s="242"/>
      <c r="M274" s="246"/>
      <c r="N274" s="247"/>
      <c r="O274" s="248"/>
      <c r="P274" s="248"/>
      <c r="Q274" s="248"/>
      <c r="R274" s="248"/>
      <c r="S274" s="248"/>
      <c r="T274" s="248"/>
      <c r="U274" s="248"/>
      <c r="V274" s="248"/>
      <c r="W274" s="248"/>
      <c r="X274" s="249"/>
      <c r="Y274" s="12"/>
      <c r="Z274" s="12"/>
      <c r="AA274" s="12"/>
      <c r="AB274" s="12"/>
      <c r="AC274" s="12"/>
      <c r="AD274" s="12"/>
      <c r="AE274" s="12"/>
      <c r="AT274" s="250" t="s">
        <v>138</v>
      </c>
      <c r="AU274" s="250" t="s">
        <v>74</v>
      </c>
      <c r="AV274" s="12" t="s">
        <v>78</v>
      </c>
      <c r="AW274" s="12" t="s">
        <v>5</v>
      </c>
      <c r="AX274" s="12" t="s">
        <v>74</v>
      </c>
      <c r="AY274" s="250" t="s">
        <v>134</v>
      </c>
    </row>
    <row r="275" s="10" customFormat="1">
      <c r="A275" s="10"/>
      <c r="B275" s="207"/>
      <c r="C275" s="208"/>
      <c r="D275" s="202" t="s">
        <v>138</v>
      </c>
      <c r="E275" s="209" t="s">
        <v>20</v>
      </c>
      <c r="F275" s="210" t="s">
        <v>401</v>
      </c>
      <c r="G275" s="208"/>
      <c r="H275" s="211">
        <v>0.32000000000000001</v>
      </c>
      <c r="I275" s="212"/>
      <c r="J275" s="212"/>
      <c r="K275" s="208"/>
      <c r="L275" s="208"/>
      <c r="M275" s="213"/>
      <c r="N275" s="214"/>
      <c r="O275" s="215"/>
      <c r="P275" s="215"/>
      <c r="Q275" s="215"/>
      <c r="R275" s="215"/>
      <c r="S275" s="215"/>
      <c r="T275" s="215"/>
      <c r="U275" s="215"/>
      <c r="V275" s="215"/>
      <c r="W275" s="215"/>
      <c r="X275" s="216"/>
      <c r="Y275" s="10"/>
      <c r="Z275" s="10"/>
      <c r="AA275" s="10"/>
      <c r="AB275" s="10"/>
      <c r="AC275" s="10"/>
      <c r="AD275" s="10"/>
      <c r="AE275" s="10"/>
      <c r="AT275" s="217" t="s">
        <v>138</v>
      </c>
      <c r="AU275" s="217" t="s">
        <v>74</v>
      </c>
      <c r="AV275" s="10" t="s">
        <v>82</v>
      </c>
      <c r="AW275" s="10" t="s">
        <v>5</v>
      </c>
      <c r="AX275" s="10" t="s">
        <v>74</v>
      </c>
      <c r="AY275" s="217" t="s">
        <v>134</v>
      </c>
    </row>
    <row r="276" s="10" customFormat="1">
      <c r="A276" s="10"/>
      <c r="B276" s="207"/>
      <c r="C276" s="208"/>
      <c r="D276" s="202" t="s">
        <v>138</v>
      </c>
      <c r="E276" s="209" t="s">
        <v>20</v>
      </c>
      <c r="F276" s="210" t="s">
        <v>402</v>
      </c>
      <c r="G276" s="208"/>
      <c r="H276" s="211">
        <v>0.23999999999999999</v>
      </c>
      <c r="I276" s="212"/>
      <c r="J276" s="212"/>
      <c r="K276" s="208"/>
      <c r="L276" s="208"/>
      <c r="M276" s="213"/>
      <c r="N276" s="214"/>
      <c r="O276" s="215"/>
      <c r="P276" s="215"/>
      <c r="Q276" s="215"/>
      <c r="R276" s="215"/>
      <c r="S276" s="215"/>
      <c r="T276" s="215"/>
      <c r="U276" s="215"/>
      <c r="V276" s="215"/>
      <c r="W276" s="215"/>
      <c r="X276" s="216"/>
      <c r="Y276" s="10"/>
      <c r="Z276" s="10"/>
      <c r="AA276" s="10"/>
      <c r="AB276" s="10"/>
      <c r="AC276" s="10"/>
      <c r="AD276" s="10"/>
      <c r="AE276" s="10"/>
      <c r="AT276" s="217" t="s">
        <v>138</v>
      </c>
      <c r="AU276" s="217" t="s">
        <v>74</v>
      </c>
      <c r="AV276" s="10" t="s">
        <v>82</v>
      </c>
      <c r="AW276" s="10" t="s">
        <v>5</v>
      </c>
      <c r="AX276" s="10" t="s">
        <v>74</v>
      </c>
      <c r="AY276" s="217" t="s">
        <v>134</v>
      </c>
    </row>
    <row r="277" s="11" customFormat="1">
      <c r="A277" s="11"/>
      <c r="B277" s="218"/>
      <c r="C277" s="219"/>
      <c r="D277" s="202" t="s">
        <v>138</v>
      </c>
      <c r="E277" s="220" t="s">
        <v>20</v>
      </c>
      <c r="F277" s="221" t="s">
        <v>145</v>
      </c>
      <c r="G277" s="219"/>
      <c r="H277" s="222">
        <v>1.0680000000000001</v>
      </c>
      <c r="I277" s="223"/>
      <c r="J277" s="223"/>
      <c r="K277" s="219"/>
      <c r="L277" s="219"/>
      <c r="M277" s="224"/>
      <c r="N277" s="225"/>
      <c r="O277" s="226"/>
      <c r="P277" s="226"/>
      <c r="Q277" s="226"/>
      <c r="R277" s="226"/>
      <c r="S277" s="226"/>
      <c r="T277" s="226"/>
      <c r="U277" s="226"/>
      <c r="V277" s="226"/>
      <c r="W277" s="226"/>
      <c r="X277" s="227"/>
      <c r="Y277" s="11"/>
      <c r="Z277" s="11"/>
      <c r="AA277" s="11"/>
      <c r="AB277" s="11"/>
      <c r="AC277" s="11"/>
      <c r="AD277" s="11"/>
      <c r="AE277" s="11"/>
      <c r="AT277" s="228" t="s">
        <v>138</v>
      </c>
      <c r="AU277" s="228" t="s">
        <v>74</v>
      </c>
      <c r="AV277" s="11" t="s">
        <v>92</v>
      </c>
      <c r="AW277" s="11" t="s">
        <v>5</v>
      </c>
      <c r="AX277" s="11" t="s">
        <v>78</v>
      </c>
      <c r="AY277" s="228" t="s">
        <v>134</v>
      </c>
    </row>
    <row r="278" s="2" customFormat="1" ht="24.15" customHeight="1">
      <c r="A278" s="36"/>
      <c r="B278" s="37"/>
      <c r="C278" s="187" t="s">
        <v>403</v>
      </c>
      <c r="D278" s="229" t="s">
        <v>129</v>
      </c>
      <c r="E278" s="189" t="s">
        <v>404</v>
      </c>
      <c r="F278" s="190" t="s">
        <v>405</v>
      </c>
      <c r="G278" s="191" t="s">
        <v>339</v>
      </c>
      <c r="H278" s="192">
        <v>0.16</v>
      </c>
      <c r="I278" s="193"/>
      <c r="J278" s="193"/>
      <c r="K278" s="194">
        <f>ROUND(P278*H278,2)</f>
        <v>0</v>
      </c>
      <c r="L278" s="190" t="s">
        <v>133</v>
      </c>
      <c r="M278" s="42"/>
      <c r="N278" s="195" t="s">
        <v>20</v>
      </c>
      <c r="O278" s="196" t="s">
        <v>43</v>
      </c>
      <c r="P278" s="197">
        <f>I278+J278</f>
        <v>0</v>
      </c>
      <c r="Q278" s="197">
        <f>ROUND(I278*H278,2)</f>
        <v>0</v>
      </c>
      <c r="R278" s="197">
        <f>ROUND(J278*H278,2)</f>
        <v>0</v>
      </c>
      <c r="S278" s="82"/>
      <c r="T278" s="198">
        <f>S278*H278</f>
        <v>0</v>
      </c>
      <c r="U278" s="198">
        <v>0</v>
      </c>
      <c r="V278" s="198">
        <f>U278*H278</f>
        <v>0</v>
      </c>
      <c r="W278" s="198">
        <v>0</v>
      </c>
      <c r="X278" s="199">
        <f>W278*H278</f>
        <v>0</v>
      </c>
      <c r="Y278" s="36"/>
      <c r="Z278" s="36"/>
      <c r="AA278" s="36"/>
      <c r="AB278" s="36"/>
      <c r="AC278" s="36"/>
      <c r="AD278" s="36"/>
      <c r="AE278" s="36"/>
      <c r="AR278" s="200" t="s">
        <v>92</v>
      </c>
      <c r="AT278" s="200" t="s">
        <v>129</v>
      </c>
      <c r="AU278" s="200" t="s">
        <v>74</v>
      </c>
      <c r="AY278" s="15" t="s">
        <v>134</v>
      </c>
      <c r="BE278" s="201">
        <f>IF(O278="základní",K278,0)</f>
        <v>0</v>
      </c>
      <c r="BF278" s="201">
        <f>IF(O278="snížená",K278,0)</f>
        <v>0</v>
      </c>
      <c r="BG278" s="201">
        <f>IF(O278="zákl. přenesená",K278,0)</f>
        <v>0</v>
      </c>
      <c r="BH278" s="201">
        <f>IF(O278="sníž. přenesená",K278,0)</f>
        <v>0</v>
      </c>
      <c r="BI278" s="201">
        <f>IF(O278="nulová",K278,0)</f>
        <v>0</v>
      </c>
      <c r="BJ278" s="15" t="s">
        <v>78</v>
      </c>
      <c r="BK278" s="201">
        <f>ROUND(P278*H278,2)</f>
        <v>0</v>
      </c>
      <c r="BL278" s="15" t="s">
        <v>92</v>
      </c>
      <c r="BM278" s="200" t="s">
        <v>406</v>
      </c>
    </row>
    <row r="279" s="2" customFormat="1">
      <c r="A279" s="36"/>
      <c r="B279" s="37"/>
      <c r="C279" s="38"/>
      <c r="D279" s="202" t="s">
        <v>136</v>
      </c>
      <c r="E279" s="38"/>
      <c r="F279" s="203" t="s">
        <v>407</v>
      </c>
      <c r="G279" s="38"/>
      <c r="H279" s="38"/>
      <c r="I279" s="204"/>
      <c r="J279" s="204"/>
      <c r="K279" s="38"/>
      <c r="L279" s="38"/>
      <c r="M279" s="42"/>
      <c r="N279" s="205"/>
      <c r="O279" s="206"/>
      <c r="P279" s="82"/>
      <c r="Q279" s="82"/>
      <c r="R279" s="82"/>
      <c r="S279" s="82"/>
      <c r="T279" s="82"/>
      <c r="U279" s="82"/>
      <c r="V279" s="82"/>
      <c r="W279" s="82"/>
      <c r="X279" s="83"/>
      <c r="Y279" s="36"/>
      <c r="Z279" s="36"/>
      <c r="AA279" s="36"/>
      <c r="AB279" s="36"/>
      <c r="AC279" s="36"/>
      <c r="AD279" s="36"/>
      <c r="AE279" s="36"/>
      <c r="AT279" s="15" t="s">
        <v>136</v>
      </c>
      <c r="AU279" s="15" t="s">
        <v>74</v>
      </c>
    </row>
    <row r="280" s="10" customFormat="1">
      <c r="A280" s="10"/>
      <c r="B280" s="207"/>
      <c r="C280" s="208"/>
      <c r="D280" s="202" t="s">
        <v>138</v>
      </c>
      <c r="E280" s="209" t="s">
        <v>20</v>
      </c>
      <c r="F280" s="210" t="s">
        <v>408</v>
      </c>
      <c r="G280" s="208"/>
      <c r="H280" s="211">
        <v>0.16</v>
      </c>
      <c r="I280" s="212"/>
      <c r="J280" s="212"/>
      <c r="K280" s="208"/>
      <c r="L280" s="208"/>
      <c r="M280" s="213"/>
      <c r="N280" s="214"/>
      <c r="O280" s="215"/>
      <c r="P280" s="215"/>
      <c r="Q280" s="215"/>
      <c r="R280" s="215"/>
      <c r="S280" s="215"/>
      <c r="T280" s="215"/>
      <c r="U280" s="215"/>
      <c r="V280" s="215"/>
      <c r="W280" s="215"/>
      <c r="X280" s="216"/>
      <c r="Y280" s="10"/>
      <c r="Z280" s="10"/>
      <c r="AA280" s="10"/>
      <c r="AB280" s="10"/>
      <c r="AC280" s="10"/>
      <c r="AD280" s="10"/>
      <c r="AE280" s="10"/>
      <c r="AT280" s="217" t="s">
        <v>138</v>
      </c>
      <c r="AU280" s="217" t="s">
        <v>74</v>
      </c>
      <c r="AV280" s="10" t="s">
        <v>82</v>
      </c>
      <c r="AW280" s="10" t="s">
        <v>5</v>
      </c>
      <c r="AX280" s="10" t="s">
        <v>78</v>
      </c>
      <c r="AY280" s="217" t="s">
        <v>134</v>
      </c>
    </row>
    <row r="281" s="2" customFormat="1" ht="55.5" customHeight="1">
      <c r="A281" s="36"/>
      <c r="B281" s="37"/>
      <c r="C281" s="187" t="s">
        <v>409</v>
      </c>
      <c r="D281" s="229" t="s">
        <v>129</v>
      </c>
      <c r="E281" s="189" t="s">
        <v>410</v>
      </c>
      <c r="F281" s="190" t="s">
        <v>411</v>
      </c>
      <c r="G281" s="191" t="s">
        <v>339</v>
      </c>
      <c r="H281" s="192">
        <v>0.73399999999999999</v>
      </c>
      <c r="I281" s="193"/>
      <c r="J281" s="193"/>
      <c r="K281" s="194">
        <f>ROUND(P281*H281,2)</f>
        <v>0</v>
      </c>
      <c r="L281" s="190" t="s">
        <v>133</v>
      </c>
      <c r="M281" s="42"/>
      <c r="N281" s="195" t="s">
        <v>20</v>
      </c>
      <c r="O281" s="196" t="s">
        <v>43</v>
      </c>
      <c r="P281" s="197">
        <f>I281+J281</f>
        <v>0</v>
      </c>
      <c r="Q281" s="197">
        <f>ROUND(I281*H281,2)</f>
        <v>0</v>
      </c>
      <c r="R281" s="197">
        <f>ROUND(J281*H281,2)</f>
        <v>0</v>
      </c>
      <c r="S281" s="82"/>
      <c r="T281" s="198">
        <f>S281*H281</f>
        <v>0</v>
      </c>
      <c r="U281" s="198">
        <v>0</v>
      </c>
      <c r="V281" s="198">
        <f>U281*H281</f>
        <v>0</v>
      </c>
      <c r="W281" s="198">
        <v>0</v>
      </c>
      <c r="X281" s="199">
        <f>W281*H281</f>
        <v>0</v>
      </c>
      <c r="Y281" s="36"/>
      <c r="Z281" s="36"/>
      <c r="AA281" s="36"/>
      <c r="AB281" s="36"/>
      <c r="AC281" s="36"/>
      <c r="AD281" s="36"/>
      <c r="AE281" s="36"/>
      <c r="AR281" s="200" t="s">
        <v>92</v>
      </c>
      <c r="AT281" s="200" t="s">
        <v>129</v>
      </c>
      <c r="AU281" s="200" t="s">
        <v>74</v>
      </c>
      <c r="AY281" s="15" t="s">
        <v>134</v>
      </c>
      <c r="BE281" s="201">
        <f>IF(O281="základní",K281,0)</f>
        <v>0</v>
      </c>
      <c r="BF281" s="201">
        <f>IF(O281="snížená",K281,0)</f>
        <v>0</v>
      </c>
      <c r="BG281" s="201">
        <f>IF(O281="zákl. přenesená",K281,0)</f>
        <v>0</v>
      </c>
      <c r="BH281" s="201">
        <f>IF(O281="sníž. přenesená",K281,0)</f>
        <v>0</v>
      </c>
      <c r="BI281" s="201">
        <f>IF(O281="nulová",K281,0)</f>
        <v>0</v>
      </c>
      <c r="BJ281" s="15" t="s">
        <v>78</v>
      </c>
      <c r="BK281" s="201">
        <f>ROUND(P281*H281,2)</f>
        <v>0</v>
      </c>
      <c r="BL281" s="15" t="s">
        <v>92</v>
      </c>
      <c r="BM281" s="200" t="s">
        <v>412</v>
      </c>
    </row>
    <row r="282" s="2" customFormat="1">
      <c r="A282" s="36"/>
      <c r="B282" s="37"/>
      <c r="C282" s="38"/>
      <c r="D282" s="202" t="s">
        <v>136</v>
      </c>
      <c r="E282" s="38"/>
      <c r="F282" s="203" t="s">
        <v>413</v>
      </c>
      <c r="G282" s="38"/>
      <c r="H282" s="38"/>
      <c r="I282" s="204"/>
      <c r="J282" s="204"/>
      <c r="K282" s="38"/>
      <c r="L282" s="38"/>
      <c r="M282" s="42"/>
      <c r="N282" s="205"/>
      <c r="O282" s="206"/>
      <c r="P282" s="82"/>
      <c r="Q282" s="82"/>
      <c r="R282" s="82"/>
      <c r="S282" s="82"/>
      <c r="T282" s="82"/>
      <c r="U282" s="82"/>
      <c r="V282" s="82"/>
      <c r="W282" s="82"/>
      <c r="X282" s="83"/>
      <c r="Y282" s="36"/>
      <c r="Z282" s="36"/>
      <c r="AA282" s="36"/>
      <c r="AB282" s="36"/>
      <c r="AC282" s="36"/>
      <c r="AD282" s="36"/>
      <c r="AE282" s="36"/>
      <c r="AT282" s="15" t="s">
        <v>136</v>
      </c>
      <c r="AU282" s="15" t="s">
        <v>74</v>
      </c>
    </row>
    <row r="283" s="12" customFormat="1">
      <c r="A283" s="12"/>
      <c r="B283" s="241"/>
      <c r="C283" s="242"/>
      <c r="D283" s="202" t="s">
        <v>138</v>
      </c>
      <c r="E283" s="243" t="s">
        <v>20</v>
      </c>
      <c r="F283" s="244" t="s">
        <v>414</v>
      </c>
      <c r="G283" s="242"/>
      <c r="H283" s="243" t="s">
        <v>20</v>
      </c>
      <c r="I283" s="245"/>
      <c r="J283" s="245"/>
      <c r="K283" s="242"/>
      <c r="L283" s="242"/>
      <c r="M283" s="246"/>
      <c r="N283" s="247"/>
      <c r="O283" s="248"/>
      <c r="P283" s="248"/>
      <c r="Q283" s="248"/>
      <c r="R283" s="248"/>
      <c r="S283" s="248"/>
      <c r="T283" s="248"/>
      <c r="U283" s="248"/>
      <c r="V283" s="248"/>
      <c r="W283" s="248"/>
      <c r="X283" s="249"/>
      <c r="Y283" s="12"/>
      <c r="Z283" s="12"/>
      <c r="AA283" s="12"/>
      <c r="AB283" s="12"/>
      <c r="AC283" s="12"/>
      <c r="AD283" s="12"/>
      <c r="AE283" s="12"/>
      <c r="AT283" s="250" t="s">
        <v>138</v>
      </c>
      <c r="AU283" s="250" t="s">
        <v>74</v>
      </c>
      <c r="AV283" s="12" t="s">
        <v>78</v>
      </c>
      <c r="AW283" s="12" t="s">
        <v>5</v>
      </c>
      <c r="AX283" s="12" t="s">
        <v>74</v>
      </c>
      <c r="AY283" s="250" t="s">
        <v>134</v>
      </c>
    </row>
    <row r="284" s="10" customFormat="1">
      <c r="A284" s="10"/>
      <c r="B284" s="207"/>
      <c r="C284" s="208"/>
      <c r="D284" s="202" t="s">
        <v>138</v>
      </c>
      <c r="E284" s="209" t="s">
        <v>20</v>
      </c>
      <c r="F284" s="210" t="s">
        <v>415</v>
      </c>
      <c r="G284" s="208"/>
      <c r="H284" s="211">
        <v>0.254</v>
      </c>
      <c r="I284" s="212"/>
      <c r="J284" s="212"/>
      <c r="K284" s="208"/>
      <c r="L284" s="208"/>
      <c r="M284" s="213"/>
      <c r="N284" s="214"/>
      <c r="O284" s="215"/>
      <c r="P284" s="215"/>
      <c r="Q284" s="215"/>
      <c r="R284" s="215"/>
      <c r="S284" s="215"/>
      <c r="T284" s="215"/>
      <c r="U284" s="215"/>
      <c r="V284" s="215"/>
      <c r="W284" s="215"/>
      <c r="X284" s="216"/>
      <c r="Y284" s="10"/>
      <c r="Z284" s="10"/>
      <c r="AA284" s="10"/>
      <c r="AB284" s="10"/>
      <c r="AC284" s="10"/>
      <c r="AD284" s="10"/>
      <c r="AE284" s="10"/>
      <c r="AT284" s="217" t="s">
        <v>138</v>
      </c>
      <c r="AU284" s="217" t="s">
        <v>74</v>
      </c>
      <c r="AV284" s="10" t="s">
        <v>82</v>
      </c>
      <c r="AW284" s="10" t="s">
        <v>5</v>
      </c>
      <c r="AX284" s="10" t="s">
        <v>74</v>
      </c>
      <c r="AY284" s="217" t="s">
        <v>134</v>
      </c>
    </row>
    <row r="285" s="12" customFormat="1">
      <c r="A285" s="12"/>
      <c r="B285" s="241"/>
      <c r="C285" s="242"/>
      <c r="D285" s="202" t="s">
        <v>138</v>
      </c>
      <c r="E285" s="243" t="s">
        <v>20</v>
      </c>
      <c r="F285" s="244" t="s">
        <v>416</v>
      </c>
      <c r="G285" s="242"/>
      <c r="H285" s="243" t="s">
        <v>20</v>
      </c>
      <c r="I285" s="245"/>
      <c r="J285" s="245"/>
      <c r="K285" s="242"/>
      <c r="L285" s="242"/>
      <c r="M285" s="246"/>
      <c r="N285" s="247"/>
      <c r="O285" s="248"/>
      <c r="P285" s="248"/>
      <c r="Q285" s="248"/>
      <c r="R285" s="248"/>
      <c r="S285" s="248"/>
      <c r="T285" s="248"/>
      <c r="U285" s="248"/>
      <c r="V285" s="248"/>
      <c r="W285" s="248"/>
      <c r="X285" s="249"/>
      <c r="Y285" s="12"/>
      <c r="Z285" s="12"/>
      <c r="AA285" s="12"/>
      <c r="AB285" s="12"/>
      <c r="AC285" s="12"/>
      <c r="AD285" s="12"/>
      <c r="AE285" s="12"/>
      <c r="AT285" s="250" t="s">
        <v>138</v>
      </c>
      <c r="AU285" s="250" t="s">
        <v>74</v>
      </c>
      <c r="AV285" s="12" t="s">
        <v>78</v>
      </c>
      <c r="AW285" s="12" t="s">
        <v>5</v>
      </c>
      <c r="AX285" s="12" t="s">
        <v>74</v>
      </c>
      <c r="AY285" s="250" t="s">
        <v>134</v>
      </c>
    </row>
    <row r="286" s="10" customFormat="1">
      <c r="A286" s="10"/>
      <c r="B286" s="207"/>
      <c r="C286" s="208"/>
      <c r="D286" s="202" t="s">
        <v>138</v>
      </c>
      <c r="E286" s="209" t="s">
        <v>20</v>
      </c>
      <c r="F286" s="210" t="s">
        <v>417</v>
      </c>
      <c r="G286" s="208"/>
      <c r="H286" s="211">
        <v>0.23999999999999999</v>
      </c>
      <c r="I286" s="212"/>
      <c r="J286" s="212"/>
      <c r="K286" s="208"/>
      <c r="L286" s="208"/>
      <c r="M286" s="213"/>
      <c r="N286" s="214"/>
      <c r="O286" s="215"/>
      <c r="P286" s="215"/>
      <c r="Q286" s="215"/>
      <c r="R286" s="215"/>
      <c r="S286" s="215"/>
      <c r="T286" s="215"/>
      <c r="U286" s="215"/>
      <c r="V286" s="215"/>
      <c r="W286" s="215"/>
      <c r="X286" s="216"/>
      <c r="Y286" s="10"/>
      <c r="Z286" s="10"/>
      <c r="AA286" s="10"/>
      <c r="AB286" s="10"/>
      <c r="AC286" s="10"/>
      <c r="AD286" s="10"/>
      <c r="AE286" s="10"/>
      <c r="AT286" s="217" t="s">
        <v>138</v>
      </c>
      <c r="AU286" s="217" t="s">
        <v>74</v>
      </c>
      <c r="AV286" s="10" t="s">
        <v>82</v>
      </c>
      <c r="AW286" s="10" t="s">
        <v>5</v>
      </c>
      <c r="AX286" s="10" t="s">
        <v>74</v>
      </c>
      <c r="AY286" s="217" t="s">
        <v>134</v>
      </c>
    </row>
    <row r="287" s="10" customFormat="1">
      <c r="A287" s="10"/>
      <c r="B287" s="207"/>
      <c r="C287" s="208"/>
      <c r="D287" s="202" t="s">
        <v>138</v>
      </c>
      <c r="E287" s="209" t="s">
        <v>20</v>
      </c>
      <c r="F287" s="210" t="s">
        <v>402</v>
      </c>
      <c r="G287" s="208"/>
      <c r="H287" s="211">
        <v>0.23999999999999999</v>
      </c>
      <c r="I287" s="212"/>
      <c r="J287" s="212"/>
      <c r="K287" s="208"/>
      <c r="L287" s="208"/>
      <c r="M287" s="213"/>
      <c r="N287" s="214"/>
      <c r="O287" s="215"/>
      <c r="P287" s="215"/>
      <c r="Q287" s="215"/>
      <c r="R287" s="215"/>
      <c r="S287" s="215"/>
      <c r="T287" s="215"/>
      <c r="U287" s="215"/>
      <c r="V287" s="215"/>
      <c r="W287" s="215"/>
      <c r="X287" s="216"/>
      <c r="Y287" s="10"/>
      <c r="Z287" s="10"/>
      <c r="AA287" s="10"/>
      <c r="AB287" s="10"/>
      <c r="AC287" s="10"/>
      <c r="AD287" s="10"/>
      <c r="AE287" s="10"/>
      <c r="AT287" s="217" t="s">
        <v>138</v>
      </c>
      <c r="AU287" s="217" t="s">
        <v>74</v>
      </c>
      <c r="AV287" s="10" t="s">
        <v>82</v>
      </c>
      <c r="AW287" s="10" t="s">
        <v>5</v>
      </c>
      <c r="AX287" s="10" t="s">
        <v>74</v>
      </c>
      <c r="AY287" s="217" t="s">
        <v>134</v>
      </c>
    </row>
    <row r="288" s="11" customFormat="1">
      <c r="A288" s="11"/>
      <c r="B288" s="218"/>
      <c r="C288" s="219"/>
      <c r="D288" s="202" t="s">
        <v>138</v>
      </c>
      <c r="E288" s="220" t="s">
        <v>20</v>
      </c>
      <c r="F288" s="221" t="s">
        <v>145</v>
      </c>
      <c r="G288" s="219"/>
      <c r="H288" s="222">
        <v>0.73399999999999999</v>
      </c>
      <c r="I288" s="223"/>
      <c r="J288" s="223"/>
      <c r="K288" s="219"/>
      <c r="L288" s="219"/>
      <c r="M288" s="224"/>
      <c r="N288" s="225"/>
      <c r="O288" s="226"/>
      <c r="P288" s="226"/>
      <c r="Q288" s="226"/>
      <c r="R288" s="226"/>
      <c r="S288" s="226"/>
      <c r="T288" s="226"/>
      <c r="U288" s="226"/>
      <c r="V288" s="226"/>
      <c r="W288" s="226"/>
      <c r="X288" s="227"/>
      <c r="Y288" s="11"/>
      <c r="Z288" s="11"/>
      <c r="AA288" s="11"/>
      <c r="AB288" s="11"/>
      <c r="AC288" s="11"/>
      <c r="AD288" s="11"/>
      <c r="AE288" s="11"/>
      <c r="AT288" s="228" t="s">
        <v>138</v>
      </c>
      <c r="AU288" s="228" t="s">
        <v>74</v>
      </c>
      <c r="AV288" s="11" t="s">
        <v>92</v>
      </c>
      <c r="AW288" s="11" t="s">
        <v>5</v>
      </c>
      <c r="AX288" s="11" t="s">
        <v>78</v>
      </c>
      <c r="AY288" s="228" t="s">
        <v>134</v>
      </c>
    </row>
    <row r="289" s="2" customFormat="1" ht="49.05" customHeight="1">
      <c r="A289" s="36"/>
      <c r="B289" s="37"/>
      <c r="C289" s="187" t="s">
        <v>418</v>
      </c>
      <c r="D289" s="229" t="s">
        <v>129</v>
      </c>
      <c r="E289" s="189" t="s">
        <v>419</v>
      </c>
      <c r="F289" s="190" t="s">
        <v>420</v>
      </c>
      <c r="G289" s="191" t="s">
        <v>339</v>
      </c>
      <c r="H289" s="192">
        <v>0.41399999999999998</v>
      </c>
      <c r="I289" s="193"/>
      <c r="J289" s="193"/>
      <c r="K289" s="194">
        <f>ROUND(P289*H289,2)</f>
        <v>0</v>
      </c>
      <c r="L289" s="190" t="s">
        <v>133</v>
      </c>
      <c r="M289" s="42"/>
      <c r="N289" s="195" t="s">
        <v>20</v>
      </c>
      <c r="O289" s="196" t="s">
        <v>43</v>
      </c>
      <c r="P289" s="197">
        <f>I289+J289</f>
        <v>0</v>
      </c>
      <c r="Q289" s="197">
        <f>ROUND(I289*H289,2)</f>
        <v>0</v>
      </c>
      <c r="R289" s="197">
        <f>ROUND(J289*H289,2)</f>
        <v>0</v>
      </c>
      <c r="S289" s="82"/>
      <c r="T289" s="198">
        <f>S289*H289</f>
        <v>0</v>
      </c>
      <c r="U289" s="198">
        <v>0</v>
      </c>
      <c r="V289" s="198">
        <f>U289*H289</f>
        <v>0</v>
      </c>
      <c r="W289" s="198">
        <v>0</v>
      </c>
      <c r="X289" s="199">
        <f>W289*H289</f>
        <v>0</v>
      </c>
      <c r="Y289" s="36"/>
      <c r="Z289" s="36"/>
      <c r="AA289" s="36"/>
      <c r="AB289" s="36"/>
      <c r="AC289" s="36"/>
      <c r="AD289" s="36"/>
      <c r="AE289" s="36"/>
      <c r="AR289" s="200" t="s">
        <v>92</v>
      </c>
      <c r="AT289" s="200" t="s">
        <v>129</v>
      </c>
      <c r="AU289" s="200" t="s">
        <v>74</v>
      </c>
      <c r="AY289" s="15" t="s">
        <v>134</v>
      </c>
      <c r="BE289" s="201">
        <f>IF(O289="základní",K289,0)</f>
        <v>0</v>
      </c>
      <c r="BF289" s="201">
        <f>IF(O289="snížená",K289,0)</f>
        <v>0</v>
      </c>
      <c r="BG289" s="201">
        <f>IF(O289="zákl. přenesená",K289,0)</f>
        <v>0</v>
      </c>
      <c r="BH289" s="201">
        <f>IF(O289="sníž. přenesená",K289,0)</f>
        <v>0</v>
      </c>
      <c r="BI289" s="201">
        <f>IF(O289="nulová",K289,0)</f>
        <v>0</v>
      </c>
      <c r="BJ289" s="15" t="s">
        <v>78</v>
      </c>
      <c r="BK289" s="201">
        <f>ROUND(P289*H289,2)</f>
        <v>0</v>
      </c>
      <c r="BL289" s="15" t="s">
        <v>92</v>
      </c>
      <c r="BM289" s="200" t="s">
        <v>421</v>
      </c>
    </row>
    <row r="290" s="2" customFormat="1">
      <c r="A290" s="36"/>
      <c r="B290" s="37"/>
      <c r="C290" s="38"/>
      <c r="D290" s="202" t="s">
        <v>136</v>
      </c>
      <c r="E290" s="38"/>
      <c r="F290" s="203" t="s">
        <v>422</v>
      </c>
      <c r="G290" s="38"/>
      <c r="H290" s="38"/>
      <c r="I290" s="204"/>
      <c r="J290" s="204"/>
      <c r="K290" s="38"/>
      <c r="L290" s="38"/>
      <c r="M290" s="42"/>
      <c r="N290" s="205"/>
      <c r="O290" s="206"/>
      <c r="P290" s="82"/>
      <c r="Q290" s="82"/>
      <c r="R290" s="82"/>
      <c r="S290" s="82"/>
      <c r="T290" s="82"/>
      <c r="U290" s="82"/>
      <c r="V290" s="82"/>
      <c r="W290" s="82"/>
      <c r="X290" s="83"/>
      <c r="Y290" s="36"/>
      <c r="Z290" s="36"/>
      <c r="AA290" s="36"/>
      <c r="AB290" s="36"/>
      <c r="AC290" s="36"/>
      <c r="AD290" s="36"/>
      <c r="AE290" s="36"/>
      <c r="AT290" s="15" t="s">
        <v>136</v>
      </c>
      <c r="AU290" s="15" t="s">
        <v>74</v>
      </c>
    </row>
    <row r="291" s="12" customFormat="1">
      <c r="A291" s="12"/>
      <c r="B291" s="241"/>
      <c r="C291" s="242"/>
      <c r="D291" s="202" t="s">
        <v>138</v>
      </c>
      <c r="E291" s="243" t="s">
        <v>20</v>
      </c>
      <c r="F291" s="244" t="s">
        <v>423</v>
      </c>
      <c r="G291" s="242"/>
      <c r="H291" s="243" t="s">
        <v>20</v>
      </c>
      <c r="I291" s="245"/>
      <c r="J291" s="245"/>
      <c r="K291" s="242"/>
      <c r="L291" s="242"/>
      <c r="M291" s="246"/>
      <c r="N291" s="247"/>
      <c r="O291" s="248"/>
      <c r="P291" s="248"/>
      <c r="Q291" s="248"/>
      <c r="R291" s="248"/>
      <c r="S291" s="248"/>
      <c r="T291" s="248"/>
      <c r="U291" s="248"/>
      <c r="V291" s="248"/>
      <c r="W291" s="248"/>
      <c r="X291" s="249"/>
      <c r="Y291" s="12"/>
      <c r="Z291" s="12"/>
      <c r="AA291" s="12"/>
      <c r="AB291" s="12"/>
      <c r="AC291" s="12"/>
      <c r="AD291" s="12"/>
      <c r="AE291" s="12"/>
      <c r="AT291" s="250" t="s">
        <v>138</v>
      </c>
      <c r="AU291" s="250" t="s">
        <v>74</v>
      </c>
      <c r="AV291" s="12" t="s">
        <v>78</v>
      </c>
      <c r="AW291" s="12" t="s">
        <v>5</v>
      </c>
      <c r="AX291" s="12" t="s">
        <v>74</v>
      </c>
      <c r="AY291" s="250" t="s">
        <v>134</v>
      </c>
    </row>
    <row r="292" s="10" customFormat="1">
      <c r="A292" s="10"/>
      <c r="B292" s="207"/>
      <c r="C292" s="208"/>
      <c r="D292" s="202" t="s">
        <v>138</v>
      </c>
      <c r="E292" s="209" t="s">
        <v>20</v>
      </c>
      <c r="F292" s="210" t="s">
        <v>424</v>
      </c>
      <c r="G292" s="208"/>
      <c r="H292" s="211">
        <v>0.019</v>
      </c>
      <c r="I292" s="212"/>
      <c r="J292" s="212"/>
      <c r="K292" s="208"/>
      <c r="L292" s="208"/>
      <c r="M292" s="213"/>
      <c r="N292" s="214"/>
      <c r="O292" s="215"/>
      <c r="P292" s="215"/>
      <c r="Q292" s="215"/>
      <c r="R292" s="215"/>
      <c r="S292" s="215"/>
      <c r="T292" s="215"/>
      <c r="U292" s="215"/>
      <c r="V292" s="215"/>
      <c r="W292" s="215"/>
      <c r="X292" s="216"/>
      <c r="Y292" s="10"/>
      <c r="Z292" s="10"/>
      <c r="AA292" s="10"/>
      <c r="AB292" s="10"/>
      <c r="AC292" s="10"/>
      <c r="AD292" s="10"/>
      <c r="AE292" s="10"/>
      <c r="AT292" s="217" t="s">
        <v>138</v>
      </c>
      <c r="AU292" s="217" t="s">
        <v>74</v>
      </c>
      <c r="AV292" s="10" t="s">
        <v>82</v>
      </c>
      <c r="AW292" s="10" t="s">
        <v>5</v>
      </c>
      <c r="AX292" s="10" t="s">
        <v>74</v>
      </c>
      <c r="AY292" s="217" t="s">
        <v>134</v>
      </c>
    </row>
    <row r="293" s="10" customFormat="1">
      <c r="A293" s="10"/>
      <c r="B293" s="207"/>
      <c r="C293" s="208"/>
      <c r="D293" s="202" t="s">
        <v>138</v>
      </c>
      <c r="E293" s="209" t="s">
        <v>20</v>
      </c>
      <c r="F293" s="210" t="s">
        <v>425</v>
      </c>
      <c r="G293" s="208"/>
      <c r="H293" s="211">
        <v>0.14099999999999999</v>
      </c>
      <c r="I293" s="212"/>
      <c r="J293" s="212"/>
      <c r="K293" s="208"/>
      <c r="L293" s="208"/>
      <c r="M293" s="213"/>
      <c r="N293" s="214"/>
      <c r="O293" s="215"/>
      <c r="P293" s="215"/>
      <c r="Q293" s="215"/>
      <c r="R293" s="215"/>
      <c r="S293" s="215"/>
      <c r="T293" s="215"/>
      <c r="U293" s="215"/>
      <c r="V293" s="215"/>
      <c r="W293" s="215"/>
      <c r="X293" s="216"/>
      <c r="Y293" s="10"/>
      <c r="Z293" s="10"/>
      <c r="AA293" s="10"/>
      <c r="AB293" s="10"/>
      <c r="AC293" s="10"/>
      <c r="AD293" s="10"/>
      <c r="AE293" s="10"/>
      <c r="AT293" s="217" t="s">
        <v>138</v>
      </c>
      <c r="AU293" s="217" t="s">
        <v>74</v>
      </c>
      <c r="AV293" s="10" t="s">
        <v>82</v>
      </c>
      <c r="AW293" s="10" t="s">
        <v>5</v>
      </c>
      <c r="AX293" s="10" t="s">
        <v>74</v>
      </c>
      <c r="AY293" s="217" t="s">
        <v>134</v>
      </c>
    </row>
    <row r="294" s="10" customFormat="1">
      <c r="A294" s="10"/>
      <c r="B294" s="207"/>
      <c r="C294" s="208"/>
      <c r="D294" s="202" t="s">
        <v>138</v>
      </c>
      <c r="E294" s="209" t="s">
        <v>20</v>
      </c>
      <c r="F294" s="210" t="s">
        <v>426</v>
      </c>
      <c r="G294" s="208"/>
      <c r="H294" s="211">
        <v>0.254</v>
      </c>
      <c r="I294" s="212"/>
      <c r="J294" s="212"/>
      <c r="K294" s="208"/>
      <c r="L294" s="208"/>
      <c r="M294" s="213"/>
      <c r="N294" s="214"/>
      <c r="O294" s="215"/>
      <c r="P294" s="215"/>
      <c r="Q294" s="215"/>
      <c r="R294" s="215"/>
      <c r="S294" s="215"/>
      <c r="T294" s="215"/>
      <c r="U294" s="215"/>
      <c r="V294" s="215"/>
      <c r="W294" s="215"/>
      <c r="X294" s="216"/>
      <c r="Y294" s="10"/>
      <c r="Z294" s="10"/>
      <c r="AA294" s="10"/>
      <c r="AB294" s="10"/>
      <c r="AC294" s="10"/>
      <c r="AD294" s="10"/>
      <c r="AE294" s="10"/>
      <c r="AT294" s="217" t="s">
        <v>138</v>
      </c>
      <c r="AU294" s="217" t="s">
        <v>74</v>
      </c>
      <c r="AV294" s="10" t="s">
        <v>82</v>
      </c>
      <c r="AW294" s="10" t="s">
        <v>5</v>
      </c>
      <c r="AX294" s="10" t="s">
        <v>74</v>
      </c>
      <c r="AY294" s="217" t="s">
        <v>134</v>
      </c>
    </row>
    <row r="295" s="11" customFormat="1">
      <c r="A295" s="11"/>
      <c r="B295" s="218"/>
      <c r="C295" s="219"/>
      <c r="D295" s="202" t="s">
        <v>138</v>
      </c>
      <c r="E295" s="220" t="s">
        <v>20</v>
      </c>
      <c r="F295" s="221" t="s">
        <v>145</v>
      </c>
      <c r="G295" s="219"/>
      <c r="H295" s="222">
        <v>0.41399999999999998</v>
      </c>
      <c r="I295" s="223"/>
      <c r="J295" s="223"/>
      <c r="K295" s="219"/>
      <c r="L295" s="219"/>
      <c r="M295" s="224"/>
      <c r="N295" s="225"/>
      <c r="O295" s="226"/>
      <c r="P295" s="226"/>
      <c r="Q295" s="226"/>
      <c r="R295" s="226"/>
      <c r="S295" s="226"/>
      <c r="T295" s="226"/>
      <c r="U295" s="226"/>
      <c r="V295" s="226"/>
      <c r="W295" s="226"/>
      <c r="X295" s="227"/>
      <c r="Y295" s="11"/>
      <c r="Z295" s="11"/>
      <c r="AA295" s="11"/>
      <c r="AB295" s="11"/>
      <c r="AC295" s="11"/>
      <c r="AD295" s="11"/>
      <c r="AE295" s="11"/>
      <c r="AT295" s="228" t="s">
        <v>138</v>
      </c>
      <c r="AU295" s="228" t="s">
        <v>74</v>
      </c>
      <c r="AV295" s="11" t="s">
        <v>92</v>
      </c>
      <c r="AW295" s="11" t="s">
        <v>5</v>
      </c>
      <c r="AX295" s="11" t="s">
        <v>78</v>
      </c>
      <c r="AY295" s="228" t="s">
        <v>134</v>
      </c>
    </row>
    <row r="296" s="2" customFormat="1" ht="24.15" customHeight="1">
      <c r="A296" s="36"/>
      <c r="B296" s="37"/>
      <c r="C296" s="187" t="s">
        <v>427</v>
      </c>
      <c r="D296" s="188" t="s">
        <v>129</v>
      </c>
      <c r="E296" s="189" t="s">
        <v>428</v>
      </c>
      <c r="F296" s="190" t="s">
        <v>429</v>
      </c>
      <c r="G296" s="191" t="s">
        <v>339</v>
      </c>
      <c r="H296" s="192">
        <v>62.853000000000002</v>
      </c>
      <c r="I296" s="193"/>
      <c r="J296" s="193"/>
      <c r="K296" s="194">
        <f>ROUND(P296*H296,2)</f>
        <v>0</v>
      </c>
      <c r="L296" s="190" t="s">
        <v>133</v>
      </c>
      <c r="M296" s="42"/>
      <c r="N296" s="195" t="s">
        <v>20</v>
      </c>
      <c r="O296" s="196" t="s">
        <v>43</v>
      </c>
      <c r="P296" s="197">
        <f>I296+J296</f>
        <v>0</v>
      </c>
      <c r="Q296" s="197">
        <f>ROUND(I296*H296,2)</f>
        <v>0</v>
      </c>
      <c r="R296" s="197">
        <f>ROUND(J296*H296,2)</f>
        <v>0</v>
      </c>
      <c r="S296" s="82"/>
      <c r="T296" s="198">
        <f>S296*H296</f>
        <v>0</v>
      </c>
      <c r="U296" s="198">
        <v>0</v>
      </c>
      <c r="V296" s="198">
        <f>U296*H296</f>
        <v>0</v>
      </c>
      <c r="W296" s="198">
        <v>0</v>
      </c>
      <c r="X296" s="199">
        <f>W296*H296</f>
        <v>0</v>
      </c>
      <c r="Y296" s="36"/>
      <c r="Z296" s="36"/>
      <c r="AA296" s="36"/>
      <c r="AB296" s="36"/>
      <c r="AC296" s="36"/>
      <c r="AD296" s="36"/>
      <c r="AE296" s="36"/>
      <c r="AR296" s="200" t="s">
        <v>92</v>
      </c>
      <c r="AT296" s="200" t="s">
        <v>129</v>
      </c>
      <c r="AU296" s="200" t="s">
        <v>74</v>
      </c>
      <c r="AY296" s="15" t="s">
        <v>134</v>
      </c>
      <c r="BE296" s="201">
        <f>IF(O296="základní",K296,0)</f>
        <v>0</v>
      </c>
      <c r="BF296" s="201">
        <f>IF(O296="snížená",K296,0)</f>
        <v>0</v>
      </c>
      <c r="BG296" s="201">
        <f>IF(O296="zákl. přenesená",K296,0)</f>
        <v>0</v>
      </c>
      <c r="BH296" s="201">
        <f>IF(O296="sníž. přenesená",K296,0)</f>
        <v>0</v>
      </c>
      <c r="BI296" s="201">
        <f>IF(O296="nulová",K296,0)</f>
        <v>0</v>
      </c>
      <c r="BJ296" s="15" t="s">
        <v>78</v>
      </c>
      <c r="BK296" s="201">
        <f>ROUND(P296*H296,2)</f>
        <v>0</v>
      </c>
      <c r="BL296" s="15" t="s">
        <v>92</v>
      </c>
      <c r="BM296" s="200" t="s">
        <v>430</v>
      </c>
    </row>
    <row r="297" s="2" customFormat="1">
      <c r="A297" s="36"/>
      <c r="B297" s="37"/>
      <c r="C297" s="38"/>
      <c r="D297" s="202" t="s">
        <v>136</v>
      </c>
      <c r="E297" s="38"/>
      <c r="F297" s="203" t="s">
        <v>431</v>
      </c>
      <c r="G297" s="38"/>
      <c r="H297" s="38"/>
      <c r="I297" s="204"/>
      <c r="J297" s="204"/>
      <c r="K297" s="38"/>
      <c r="L297" s="38"/>
      <c r="M297" s="42"/>
      <c r="N297" s="205"/>
      <c r="O297" s="206"/>
      <c r="P297" s="82"/>
      <c r="Q297" s="82"/>
      <c r="R297" s="82"/>
      <c r="S297" s="82"/>
      <c r="T297" s="82"/>
      <c r="U297" s="82"/>
      <c r="V297" s="82"/>
      <c r="W297" s="82"/>
      <c r="X297" s="83"/>
      <c r="Y297" s="36"/>
      <c r="Z297" s="36"/>
      <c r="AA297" s="36"/>
      <c r="AB297" s="36"/>
      <c r="AC297" s="36"/>
      <c r="AD297" s="36"/>
      <c r="AE297" s="36"/>
      <c r="AT297" s="15" t="s">
        <v>136</v>
      </c>
      <c r="AU297" s="15" t="s">
        <v>74</v>
      </c>
    </row>
    <row r="298" s="12" customFormat="1">
      <c r="A298" s="12"/>
      <c r="B298" s="241"/>
      <c r="C298" s="242"/>
      <c r="D298" s="202" t="s">
        <v>138</v>
      </c>
      <c r="E298" s="243" t="s">
        <v>20</v>
      </c>
      <c r="F298" s="244" t="s">
        <v>432</v>
      </c>
      <c r="G298" s="242"/>
      <c r="H298" s="243" t="s">
        <v>20</v>
      </c>
      <c r="I298" s="245"/>
      <c r="J298" s="245"/>
      <c r="K298" s="242"/>
      <c r="L298" s="242"/>
      <c r="M298" s="246"/>
      <c r="N298" s="247"/>
      <c r="O298" s="248"/>
      <c r="P298" s="248"/>
      <c r="Q298" s="248"/>
      <c r="R298" s="248"/>
      <c r="S298" s="248"/>
      <c r="T298" s="248"/>
      <c r="U298" s="248"/>
      <c r="V298" s="248"/>
      <c r="W298" s="248"/>
      <c r="X298" s="249"/>
      <c r="Y298" s="12"/>
      <c r="Z298" s="12"/>
      <c r="AA298" s="12"/>
      <c r="AB298" s="12"/>
      <c r="AC298" s="12"/>
      <c r="AD298" s="12"/>
      <c r="AE298" s="12"/>
      <c r="AT298" s="250" t="s">
        <v>138</v>
      </c>
      <c r="AU298" s="250" t="s">
        <v>74</v>
      </c>
      <c r="AV298" s="12" t="s">
        <v>78</v>
      </c>
      <c r="AW298" s="12" t="s">
        <v>5</v>
      </c>
      <c r="AX298" s="12" t="s">
        <v>74</v>
      </c>
      <c r="AY298" s="250" t="s">
        <v>134</v>
      </c>
    </row>
    <row r="299" s="10" customFormat="1">
      <c r="A299" s="10"/>
      <c r="B299" s="207"/>
      <c r="C299" s="208"/>
      <c r="D299" s="202" t="s">
        <v>138</v>
      </c>
      <c r="E299" s="209" t="s">
        <v>20</v>
      </c>
      <c r="F299" s="210" t="s">
        <v>433</v>
      </c>
      <c r="G299" s="208"/>
      <c r="H299" s="211">
        <v>16.224</v>
      </c>
      <c r="I299" s="212"/>
      <c r="J299" s="212"/>
      <c r="K299" s="208"/>
      <c r="L299" s="208"/>
      <c r="M299" s="213"/>
      <c r="N299" s="214"/>
      <c r="O299" s="215"/>
      <c r="P299" s="215"/>
      <c r="Q299" s="215"/>
      <c r="R299" s="215"/>
      <c r="S299" s="215"/>
      <c r="T299" s="215"/>
      <c r="U299" s="215"/>
      <c r="V299" s="215"/>
      <c r="W299" s="215"/>
      <c r="X299" s="216"/>
      <c r="Y299" s="10"/>
      <c r="Z299" s="10"/>
      <c r="AA299" s="10"/>
      <c r="AB299" s="10"/>
      <c r="AC299" s="10"/>
      <c r="AD299" s="10"/>
      <c r="AE299" s="10"/>
      <c r="AT299" s="217" t="s">
        <v>138</v>
      </c>
      <c r="AU299" s="217" t="s">
        <v>74</v>
      </c>
      <c r="AV299" s="10" t="s">
        <v>82</v>
      </c>
      <c r="AW299" s="10" t="s">
        <v>5</v>
      </c>
      <c r="AX299" s="10" t="s">
        <v>74</v>
      </c>
      <c r="AY299" s="217" t="s">
        <v>134</v>
      </c>
    </row>
    <row r="300" s="10" customFormat="1">
      <c r="A300" s="10"/>
      <c r="B300" s="207"/>
      <c r="C300" s="208"/>
      <c r="D300" s="202" t="s">
        <v>138</v>
      </c>
      <c r="E300" s="209" t="s">
        <v>20</v>
      </c>
      <c r="F300" s="210" t="s">
        <v>434</v>
      </c>
      <c r="G300" s="208"/>
      <c r="H300" s="211">
        <v>0.83199999999999996</v>
      </c>
      <c r="I300" s="212"/>
      <c r="J300" s="212"/>
      <c r="K300" s="208"/>
      <c r="L300" s="208"/>
      <c r="M300" s="213"/>
      <c r="N300" s="214"/>
      <c r="O300" s="215"/>
      <c r="P300" s="215"/>
      <c r="Q300" s="215"/>
      <c r="R300" s="215"/>
      <c r="S300" s="215"/>
      <c r="T300" s="215"/>
      <c r="U300" s="215"/>
      <c r="V300" s="215"/>
      <c r="W300" s="215"/>
      <c r="X300" s="216"/>
      <c r="Y300" s="10"/>
      <c r="Z300" s="10"/>
      <c r="AA300" s="10"/>
      <c r="AB300" s="10"/>
      <c r="AC300" s="10"/>
      <c r="AD300" s="10"/>
      <c r="AE300" s="10"/>
      <c r="AT300" s="217" t="s">
        <v>138</v>
      </c>
      <c r="AU300" s="217" t="s">
        <v>74</v>
      </c>
      <c r="AV300" s="10" t="s">
        <v>82</v>
      </c>
      <c r="AW300" s="10" t="s">
        <v>5</v>
      </c>
      <c r="AX300" s="10" t="s">
        <v>74</v>
      </c>
      <c r="AY300" s="217" t="s">
        <v>134</v>
      </c>
    </row>
    <row r="301" s="10" customFormat="1">
      <c r="A301" s="10"/>
      <c r="B301" s="207"/>
      <c r="C301" s="208"/>
      <c r="D301" s="202" t="s">
        <v>138</v>
      </c>
      <c r="E301" s="209" t="s">
        <v>20</v>
      </c>
      <c r="F301" s="210" t="s">
        <v>435</v>
      </c>
      <c r="G301" s="208"/>
      <c r="H301" s="211">
        <v>12.375999999999999</v>
      </c>
      <c r="I301" s="212"/>
      <c r="J301" s="212"/>
      <c r="K301" s="208"/>
      <c r="L301" s="208"/>
      <c r="M301" s="213"/>
      <c r="N301" s="214"/>
      <c r="O301" s="215"/>
      <c r="P301" s="215"/>
      <c r="Q301" s="215"/>
      <c r="R301" s="215"/>
      <c r="S301" s="215"/>
      <c r="T301" s="215"/>
      <c r="U301" s="215"/>
      <c r="V301" s="215"/>
      <c r="W301" s="215"/>
      <c r="X301" s="216"/>
      <c r="Y301" s="10"/>
      <c r="Z301" s="10"/>
      <c r="AA301" s="10"/>
      <c r="AB301" s="10"/>
      <c r="AC301" s="10"/>
      <c r="AD301" s="10"/>
      <c r="AE301" s="10"/>
      <c r="AT301" s="217" t="s">
        <v>138</v>
      </c>
      <c r="AU301" s="217" t="s">
        <v>74</v>
      </c>
      <c r="AV301" s="10" t="s">
        <v>82</v>
      </c>
      <c r="AW301" s="10" t="s">
        <v>5</v>
      </c>
      <c r="AX301" s="10" t="s">
        <v>74</v>
      </c>
      <c r="AY301" s="217" t="s">
        <v>134</v>
      </c>
    </row>
    <row r="302" s="10" customFormat="1">
      <c r="A302" s="10"/>
      <c r="B302" s="207"/>
      <c r="C302" s="208"/>
      <c r="D302" s="202" t="s">
        <v>138</v>
      </c>
      <c r="E302" s="209" t="s">
        <v>20</v>
      </c>
      <c r="F302" s="210" t="s">
        <v>436</v>
      </c>
      <c r="G302" s="208"/>
      <c r="H302" s="211">
        <v>0.41599999999999998</v>
      </c>
      <c r="I302" s="212"/>
      <c r="J302" s="212"/>
      <c r="K302" s="208"/>
      <c r="L302" s="208"/>
      <c r="M302" s="213"/>
      <c r="N302" s="214"/>
      <c r="O302" s="215"/>
      <c r="P302" s="215"/>
      <c r="Q302" s="215"/>
      <c r="R302" s="215"/>
      <c r="S302" s="215"/>
      <c r="T302" s="215"/>
      <c r="U302" s="215"/>
      <c r="V302" s="215"/>
      <c r="W302" s="215"/>
      <c r="X302" s="216"/>
      <c r="Y302" s="10"/>
      <c r="Z302" s="10"/>
      <c r="AA302" s="10"/>
      <c r="AB302" s="10"/>
      <c r="AC302" s="10"/>
      <c r="AD302" s="10"/>
      <c r="AE302" s="10"/>
      <c r="AT302" s="217" t="s">
        <v>138</v>
      </c>
      <c r="AU302" s="217" t="s">
        <v>74</v>
      </c>
      <c r="AV302" s="10" t="s">
        <v>82</v>
      </c>
      <c r="AW302" s="10" t="s">
        <v>5</v>
      </c>
      <c r="AX302" s="10" t="s">
        <v>74</v>
      </c>
      <c r="AY302" s="217" t="s">
        <v>134</v>
      </c>
    </row>
    <row r="303" s="10" customFormat="1">
      <c r="A303" s="10"/>
      <c r="B303" s="207"/>
      <c r="C303" s="208"/>
      <c r="D303" s="202" t="s">
        <v>138</v>
      </c>
      <c r="E303" s="209" t="s">
        <v>20</v>
      </c>
      <c r="F303" s="210" t="s">
        <v>437</v>
      </c>
      <c r="G303" s="208"/>
      <c r="H303" s="211">
        <v>9.984</v>
      </c>
      <c r="I303" s="212"/>
      <c r="J303" s="212"/>
      <c r="K303" s="208"/>
      <c r="L303" s="208"/>
      <c r="M303" s="213"/>
      <c r="N303" s="214"/>
      <c r="O303" s="215"/>
      <c r="P303" s="215"/>
      <c r="Q303" s="215"/>
      <c r="R303" s="215"/>
      <c r="S303" s="215"/>
      <c r="T303" s="215"/>
      <c r="U303" s="215"/>
      <c r="V303" s="215"/>
      <c r="W303" s="215"/>
      <c r="X303" s="216"/>
      <c r="Y303" s="10"/>
      <c r="Z303" s="10"/>
      <c r="AA303" s="10"/>
      <c r="AB303" s="10"/>
      <c r="AC303" s="10"/>
      <c r="AD303" s="10"/>
      <c r="AE303" s="10"/>
      <c r="AT303" s="217" t="s">
        <v>138</v>
      </c>
      <c r="AU303" s="217" t="s">
        <v>74</v>
      </c>
      <c r="AV303" s="10" t="s">
        <v>82</v>
      </c>
      <c r="AW303" s="10" t="s">
        <v>5</v>
      </c>
      <c r="AX303" s="10" t="s">
        <v>74</v>
      </c>
      <c r="AY303" s="217" t="s">
        <v>134</v>
      </c>
    </row>
    <row r="304" s="10" customFormat="1">
      <c r="A304" s="10"/>
      <c r="B304" s="207"/>
      <c r="C304" s="208"/>
      <c r="D304" s="202" t="s">
        <v>138</v>
      </c>
      <c r="E304" s="209" t="s">
        <v>20</v>
      </c>
      <c r="F304" s="210" t="s">
        <v>438</v>
      </c>
      <c r="G304" s="208"/>
      <c r="H304" s="211">
        <v>6.6559999999999997</v>
      </c>
      <c r="I304" s="212"/>
      <c r="J304" s="212"/>
      <c r="K304" s="208"/>
      <c r="L304" s="208"/>
      <c r="M304" s="213"/>
      <c r="N304" s="214"/>
      <c r="O304" s="215"/>
      <c r="P304" s="215"/>
      <c r="Q304" s="215"/>
      <c r="R304" s="215"/>
      <c r="S304" s="215"/>
      <c r="T304" s="215"/>
      <c r="U304" s="215"/>
      <c r="V304" s="215"/>
      <c r="W304" s="215"/>
      <c r="X304" s="216"/>
      <c r="Y304" s="10"/>
      <c r="Z304" s="10"/>
      <c r="AA304" s="10"/>
      <c r="AB304" s="10"/>
      <c r="AC304" s="10"/>
      <c r="AD304" s="10"/>
      <c r="AE304" s="10"/>
      <c r="AT304" s="217" t="s">
        <v>138</v>
      </c>
      <c r="AU304" s="217" t="s">
        <v>74</v>
      </c>
      <c r="AV304" s="10" t="s">
        <v>82</v>
      </c>
      <c r="AW304" s="10" t="s">
        <v>5</v>
      </c>
      <c r="AX304" s="10" t="s">
        <v>74</v>
      </c>
      <c r="AY304" s="217" t="s">
        <v>134</v>
      </c>
    </row>
    <row r="305" s="12" customFormat="1">
      <c r="A305" s="12"/>
      <c r="B305" s="241"/>
      <c r="C305" s="242"/>
      <c r="D305" s="202" t="s">
        <v>138</v>
      </c>
      <c r="E305" s="243" t="s">
        <v>20</v>
      </c>
      <c r="F305" s="244" t="s">
        <v>439</v>
      </c>
      <c r="G305" s="242"/>
      <c r="H305" s="243" t="s">
        <v>20</v>
      </c>
      <c r="I305" s="245"/>
      <c r="J305" s="245"/>
      <c r="K305" s="242"/>
      <c r="L305" s="242"/>
      <c r="M305" s="246"/>
      <c r="N305" s="247"/>
      <c r="O305" s="248"/>
      <c r="P305" s="248"/>
      <c r="Q305" s="248"/>
      <c r="R305" s="248"/>
      <c r="S305" s="248"/>
      <c r="T305" s="248"/>
      <c r="U305" s="248"/>
      <c r="V305" s="248"/>
      <c r="W305" s="248"/>
      <c r="X305" s="249"/>
      <c r="Y305" s="12"/>
      <c r="Z305" s="12"/>
      <c r="AA305" s="12"/>
      <c r="AB305" s="12"/>
      <c r="AC305" s="12"/>
      <c r="AD305" s="12"/>
      <c r="AE305" s="12"/>
      <c r="AT305" s="250" t="s">
        <v>138</v>
      </c>
      <c r="AU305" s="250" t="s">
        <v>74</v>
      </c>
      <c r="AV305" s="12" t="s">
        <v>78</v>
      </c>
      <c r="AW305" s="12" t="s">
        <v>5</v>
      </c>
      <c r="AX305" s="12" t="s">
        <v>74</v>
      </c>
      <c r="AY305" s="250" t="s">
        <v>134</v>
      </c>
    </row>
    <row r="306" s="10" customFormat="1">
      <c r="A306" s="10"/>
      <c r="B306" s="207"/>
      <c r="C306" s="208"/>
      <c r="D306" s="202" t="s">
        <v>138</v>
      </c>
      <c r="E306" s="209" t="s">
        <v>20</v>
      </c>
      <c r="F306" s="210" t="s">
        <v>440</v>
      </c>
      <c r="G306" s="208"/>
      <c r="H306" s="211">
        <v>12.436999999999999</v>
      </c>
      <c r="I306" s="212"/>
      <c r="J306" s="212"/>
      <c r="K306" s="208"/>
      <c r="L306" s="208"/>
      <c r="M306" s="213"/>
      <c r="N306" s="214"/>
      <c r="O306" s="215"/>
      <c r="P306" s="215"/>
      <c r="Q306" s="215"/>
      <c r="R306" s="215"/>
      <c r="S306" s="215"/>
      <c r="T306" s="215"/>
      <c r="U306" s="215"/>
      <c r="V306" s="215"/>
      <c r="W306" s="215"/>
      <c r="X306" s="216"/>
      <c r="Y306" s="10"/>
      <c r="Z306" s="10"/>
      <c r="AA306" s="10"/>
      <c r="AB306" s="10"/>
      <c r="AC306" s="10"/>
      <c r="AD306" s="10"/>
      <c r="AE306" s="10"/>
      <c r="AT306" s="217" t="s">
        <v>138</v>
      </c>
      <c r="AU306" s="217" t="s">
        <v>74</v>
      </c>
      <c r="AV306" s="10" t="s">
        <v>82</v>
      </c>
      <c r="AW306" s="10" t="s">
        <v>5</v>
      </c>
      <c r="AX306" s="10" t="s">
        <v>74</v>
      </c>
      <c r="AY306" s="217" t="s">
        <v>134</v>
      </c>
    </row>
    <row r="307" s="10" customFormat="1">
      <c r="A307" s="10"/>
      <c r="B307" s="207"/>
      <c r="C307" s="208"/>
      <c r="D307" s="202" t="s">
        <v>138</v>
      </c>
      <c r="E307" s="209" t="s">
        <v>20</v>
      </c>
      <c r="F307" s="210" t="s">
        <v>441</v>
      </c>
      <c r="G307" s="208"/>
      <c r="H307" s="211">
        <v>3.9279999999999999</v>
      </c>
      <c r="I307" s="212"/>
      <c r="J307" s="212"/>
      <c r="K307" s="208"/>
      <c r="L307" s="208"/>
      <c r="M307" s="213"/>
      <c r="N307" s="214"/>
      <c r="O307" s="215"/>
      <c r="P307" s="215"/>
      <c r="Q307" s="215"/>
      <c r="R307" s="215"/>
      <c r="S307" s="215"/>
      <c r="T307" s="215"/>
      <c r="U307" s="215"/>
      <c r="V307" s="215"/>
      <c r="W307" s="215"/>
      <c r="X307" s="216"/>
      <c r="Y307" s="10"/>
      <c r="Z307" s="10"/>
      <c r="AA307" s="10"/>
      <c r="AB307" s="10"/>
      <c r="AC307" s="10"/>
      <c r="AD307" s="10"/>
      <c r="AE307" s="10"/>
      <c r="AT307" s="217" t="s">
        <v>138</v>
      </c>
      <c r="AU307" s="217" t="s">
        <v>74</v>
      </c>
      <c r="AV307" s="10" t="s">
        <v>82</v>
      </c>
      <c r="AW307" s="10" t="s">
        <v>5</v>
      </c>
      <c r="AX307" s="10" t="s">
        <v>74</v>
      </c>
      <c r="AY307" s="217" t="s">
        <v>134</v>
      </c>
    </row>
    <row r="308" s="11" customFormat="1">
      <c r="A308" s="11"/>
      <c r="B308" s="218"/>
      <c r="C308" s="219"/>
      <c r="D308" s="202" t="s">
        <v>138</v>
      </c>
      <c r="E308" s="220" t="s">
        <v>20</v>
      </c>
      <c r="F308" s="221" t="s">
        <v>145</v>
      </c>
      <c r="G308" s="219"/>
      <c r="H308" s="222">
        <v>62.853000000000002</v>
      </c>
      <c r="I308" s="223"/>
      <c r="J308" s="223"/>
      <c r="K308" s="219"/>
      <c r="L308" s="219"/>
      <c r="M308" s="224"/>
      <c r="N308" s="225"/>
      <c r="O308" s="226"/>
      <c r="P308" s="226"/>
      <c r="Q308" s="226"/>
      <c r="R308" s="226"/>
      <c r="S308" s="226"/>
      <c r="T308" s="226"/>
      <c r="U308" s="226"/>
      <c r="V308" s="226"/>
      <c r="W308" s="226"/>
      <c r="X308" s="227"/>
      <c r="Y308" s="11"/>
      <c r="Z308" s="11"/>
      <c r="AA308" s="11"/>
      <c r="AB308" s="11"/>
      <c r="AC308" s="11"/>
      <c r="AD308" s="11"/>
      <c r="AE308" s="11"/>
      <c r="AT308" s="228" t="s">
        <v>138</v>
      </c>
      <c r="AU308" s="228" t="s">
        <v>74</v>
      </c>
      <c r="AV308" s="11" t="s">
        <v>92</v>
      </c>
      <c r="AW308" s="11" t="s">
        <v>5</v>
      </c>
      <c r="AX308" s="11" t="s">
        <v>78</v>
      </c>
      <c r="AY308" s="228" t="s">
        <v>134</v>
      </c>
    </row>
    <row r="309" s="2" customFormat="1" ht="24.15" customHeight="1">
      <c r="A309" s="36"/>
      <c r="B309" s="37"/>
      <c r="C309" s="187" t="s">
        <v>442</v>
      </c>
      <c r="D309" s="188" t="s">
        <v>129</v>
      </c>
      <c r="E309" s="189" t="s">
        <v>443</v>
      </c>
      <c r="F309" s="190" t="s">
        <v>444</v>
      </c>
      <c r="G309" s="191" t="s">
        <v>339</v>
      </c>
      <c r="H309" s="192">
        <v>62.853000000000002</v>
      </c>
      <c r="I309" s="193"/>
      <c r="J309" s="193"/>
      <c r="K309" s="194">
        <f>ROUND(P309*H309,2)</f>
        <v>0</v>
      </c>
      <c r="L309" s="190" t="s">
        <v>133</v>
      </c>
      <c r="M309" s="42"/>
      <c r="N309" s="195" t="s">
        <v>20</v>
      </c>
      <c r="O309" s="196" t="s">
        <v>43</v>
      </c>
      <c r="P309" s="197">
        <f>I309+J309</f>
        <v>0</v>
      </c>
      <c r="Q309" s="197">
        <f>ROUND(I309*H309,2)</f>
        <v>0</v>
      </c>
      <c r="R309" s="197">
        <f>ROUND(J309*H309,2)</f>
        <v>0</v>
      </c>
      <c r="S309" s="82"/>
      <c r="T309" s="198">
        <f>S309*H309</f>
        <v>0</v>
      </c>
      <c r="U309" s="198">
        <v>0</v>
      </c>
      <c r="V309" s="198">
        <f>U309*H309</f>
        <v>0</v>
      </c>
      <c r="W309" s="198">
        <v>0</v>
      </c>
      <c r="X309" s="199">
        <f>W309*H309</f>
        <v>0</v>
      </c>
      <c r="Y309" s="36"/>
      <c r="Z309" s="36"/>
      <c r="AA309" s="36"/>
      <c r="AB309" s="36"/>
      <c r="AC309" s="36"/>
      <c r="AD309" s="36"/>
      <c r="AE309" s="36"/>
      <c r="AR309" s="200" t="s">
        <v>92</v>
      </c>
      <c r="AT309" s="200" t="s">
        <v>129</v>
      </c>
      <c r="AU309" s="200" t="s">
        <v>74</v>
      </c>
      <c r="AY309" s="15" t="s">
        <v>134</v>
      </c>
      <c r="BE309" s="201">
        <f>IF(O309="základní",K309,0)</f>
        <v>0</v>
      </c>
      <c r="BF309" s="201">
        <f>IF(O309="snížená",K309,0)</f>
        <v>0</v>
      </c>
      <c r="BG309" s="201">
        <f>IF(O309="zákl. přenesená",K309,0)</f>
        <v>0</v>
      </c>
      <c r="BH309" s="201">
        <f>IF(O309="sníž. přenesená",K309,0)</f>
        <v>0</v>
      </c>
      <c r="BI309" s="201">
        <f>IF(O309="nulová",K309,0)</f>
        <v>0</v>
      </c>
      <c r="BJ309" s="15" t="s">
        <v>78</v>
      </c>
      <c r="BK309" s="201">
        <f>ROUND(P309*H309,2)</f>
        <v>0</v>
      </c>
      <c r="BL309" s="15" t="s">
        <v>92</v>
      </c>
      <c r="BM309" s="200" t="s">
        <v>445</v>
      </c>
    </row>
    <row r="310" s="2" customFormat="1">
      <c r="A310" s="36"/>
      <c r="B310" s="37"/>
      <c r="C310" s="38"/>
      <c r="D310" s="202" t="s">
        <v>136</v>
      </c>
      <c r="E310" s="38"/>
      <c r="F310" s="203" t="s">
        <v>446</v>
      </c>
      <c r="G310" s="38"/>
      <c r="H310" s="38"/>
      <c r="I310" s="204"/>
      <c r="J310" s="204"/>
      <c r="K310" s="38"/>
      <c r="L310" s="38"/>
      <c r="M310" s="42"/>
      <c r="N310" s="205"/>
      <c r="O310" s="206"/>
      <c r="P310" s="82"/>
      <c r="Q310" s="82"/>
      <c r="R310" s="82"/>
      <c r="S310" s="82"/>
      <c r="T310" s="82"/>
      <c r="U310" s="82"/>
      <c r="V310" s="82"/>
      <c r="W310" s="82"/>
      <c r="X310" s="83"/>
      <c r="Y310" s="36"/>
      <c r="Z310" s="36"/>
      <c r="AA310" s="36"/>
      <c r="AB310" s="36"/>
      <c r="AC310" s="36"/>
      <c r="AD310" s="36"/>
      <c r="AE310" s="36"/>
      <c r="AT310" s="15" t="s">
        <v>136</v>
      </c>
      <c r="AU310" s="15" t="s">
        <v>74</v>
      </c>
    </row>
    <row r="311" s="2" customFormat="1" ht="66.75" customHeight="1">
      <c r="A311" s="36"/>
      <c r="B311" s="37"/>
      <c r="C311" s="187" t="s">
        <v>447</v>
      </c>
      <c r="D311" s="188" t="s">
        <v>129</v>
      </c>
      <c r="E311" s="189" t="s">
        <v>448</v>
      </c>
      <c r="F311" s="190" t="s">
        <v>449</v>
      </c>
      <c r="G311" s="191" t="s">
        <v>339</v>
      </c>
      <c r="H311" s="192">
        <v>62.853000000000002</v>
      </c>
      <c r="I311" s="193"/>
      <c r="J311" s="193"/>
      <c r="K311" s="194">
        <f>ROUND(P311*H311,2)</f>
        <v>0</v>
      </c>
      <c r="L311" s="190" t="s">
        <v>133</v>
      </c>
      <c r="M311" s="42"/>
      <c r="N311" s="195" t="s">
        <v>20</v>
      </c>
      <c r="O311" s="196" t="s">
        <v>43</v>
      </c>
      <c r="P311" s="197">
        <f>I311+J311</f>
        <v>0</v>
      </c>
      <c r="Q311" s="197">
        <f>ROUND(I311*H311,2)</f>
        <v>0</v>
      </c>
      <c r="R311" s="197">
        <f>ROUND(J311*H311,2)</f>
        <v>0</v>
      </c>
      <c r="S311" s="82"/>
      <c r="T311" s="198">
        <f>S311*H311</f>
        <v>0</v>
      </c>
      <c r="U311" s="198">
        <v>0</v>
      </c>
      <c r="V311" s="198">
        <f>U311*H311</f>
        <v>0</v>
      </c>
      <c r="W311" s="198">
        <v>0</v>
      </c>
      <c r="X311" s="199">
        <f>W311*H311</f>
        <v>0</v>
      </c>
      <c r="Y311" s="36"/>
      <c r="Z311" s="36"/>
      <c r="AA311" s="36"/>
      <c r="AB311" s="36"/>
      <c r="AC311" s="36"/>
      <c r="AD311" s="36"/>
      <c r="AE311" s="36"/>
      <c r="AR311" s="200" t="s">
        <v>92</v>
      </c>
      <c r="AT311" s="200" t="s">
        <v>129</v>
      </c>
      <c r="AU311" s="200" t="s">
        <v>74</v>
      </c>
      <c r="AY311" s="15" t="s">
        <v>134</v>
      </c>
      <c r="BE311" s="201">
        <f>IF(O311="základní",K311,0)</f>
        <v>0</v>
      </c>
      <c r="BF311" s="201">
        <f>IF(O311="snížená",K311,0)</f>
        <v>0</v>
      </c>
      <c r="BG311" s="201">
        <f>IF(O311="zákl. přenesená",K311,0)</f>
        <v>0</v>
      </c>
      <c r="BH311" s="201">
        <f>IF(O311="sníž. přenesená",K311,0)</f>
        <v>0</v>
      </c>
      <c r="BI311" s="201">
        <f>IF(O311="nulová",K311,0)</f>
        <v>0</v>
      </c>
      <c r="BJ311" s="15" t="s">
        <v>78</v>
      </c>
      <c r="BK311" s="201">
        <f>ROUND(P311*H311,2)</f>
        <v>0</v>
      </c>
      <c r="BL311" s="15" t="s">
        <v>92</v>
      </c>
      <c r="BM311" s="200" t="s">
        <v>450</v>
      </c>
    </row>
    <row r="312" s="2" customFormat="1">
      <c r="A312" s="36"/>
      <c r="B312" s="37"/>
      <c r="C312" s="38"/>
      <c r="D312" s="202" t="s">
        <v>136</v>
      </c>
      <c r="E312" s="38"/>
      <c r="F312" s="203" t="s">
        <v>451</v>
      </c>
      <c r="G312" s="38"/>
      <c r="H312" s="38"/>
      <c r="I312" s="204"/>
      <c r="J312" s="204"/>
      <c r="K312" s="38"/>
      <c r="L312" s="38"/>
      <c r="M312" s="42"/>
      <c r="N312" s="205"/>
      <c r="O312" s="206"/>
      <c r="P312" s="82"/>
      <c r="Q312" s="82"/>
      <c r="R312" s="82"/>
      <c r="S312" s="82"/>
      <c r="T312" s="82"/>
      <c r="U312" s="82"/>
      <c r="V312" s="82"/>
      <c r="W312" s="82"/>
      <c r="X312" s="83"/>
      <c r="Y312" s="36"/>
      <c r="Z312" s="36"/>
      <c r="AA312" s="36"/>
      <c r="AB312" s="36"/>
      <c r="AC312" s="36"/>
      <c r="AD312" s="36"/>
      <c r="AE312" s="36"/>
      <c r="AT312" s="15" t="s">
        <v>136</v>
      </c>
      <c r="AU312" s="15" t="s">
        <v>74</v>
      </c>
    </row>
    <row r="313" s="12" customFormat="1">
      <c r="A313" s="12"/>
      <c r="B313" s="241"/>
      <c r="C313" s="242"/>
      <c r="D313" s="202" t="s">
        <v>138</v>
      </c>
      <c r="E313" s="243" t="s">
        <v>20</v>
      </c>
      <c r="F313" s="244" t="s">
        <v>432</v>
      </c>
      <c r="G313" s="242"/>
      <c r="H313" s="243" t="s">
        <v>20</v>
      </c>
      <c r="I313" s="245"/>
      <c r="J313" s="245"/>
      <c r="K313" s="242"/>
      <c r="L313" s="242"/>
      <c r="M313" s="246"/>
      <c r="N313" s="247"/>
      <c r="O313" s="248"/>
      <c r="P313" s="248"/>
      <c r="Q313" s="248"/>
      <c r="R313" s="248"/>
      <c r="S313" s="248"/>
      <c r="T313" s="248"/>
      <c r="U313" s="248"/>
      <c r="V313" s="248"/>
      <c r="W313" s="248"/>
      <c r="X313" s="249"/>
      <c r="Y313" s="12"/>
      <c r="Z313" s="12"/>
      <c r="AA313" s="12"/>
      <c r="AB313" s="12"/>
      <c r="AC313" s="12"/>
      <c r="AD313" s="12"/>
      <c r="AE313" s="12"/>
      <c r="AT313" s="250" t="s">
        <v>138</v>
      </c>
      <c r="AU313" s="250" t="s">
        <v>74</v>
      </c>
      <c r="AV313" s="12" t="s">
        <v>78</v>
      </c>
      <c r="AW313" s="12" t="s">
        <v>5</v>
      </c>
      <c r="AX313" s="12" t="s">
        <v>74</v>
      </c>
      <c r="AY313" s="250" t="s">
        <v>134</v>
      </c>
    </row>
    <row r="314" s="10" customFormat="1">
      <c r="A314" s="10"/>
      <c r="B314" s="207"/>
      <c r="C314" s="208"/>
      <c r="D314" s="202" t="s">
        <v>138</v>
      </c>
      <c r="E314" s="209" t="s">
        <v>20</v>
      </c>
      <c r="F314" s="210" t="s">
        <v>433</v>
      </c>
      <c r="G314" s="208"/>
      <c r="H314" s="211">
        <v>16.224</v>
      </c>
      <c r="I314" s="212"/>
      <c r="J314" s="212"/>
      <c r="K314" s="208"/>
      <c r="L314" s="208"/>
      <c r="M314" s="213"/>
      <c r="N314" s="214"/>
      <c r="O314" s="215"/>
      <c r="P314" s="215"/>
      <c r="Q314" s="215"/>
      <c r="R314" s="215"/>
      <c r="S314" s="215"/>
      <c r="T314" s="215"/>
      <c r="U314" s="215"/>
      <c r="V314" s="215"/>
      <c r="W314" s="215"/>
      <c r="X314" s="216"/>
      <c r="Y314" s="10"/>
      <c r="Z314" s="10"/>
      <c r="AA314" s="10"/>
      <c r="AB314" s="10"/>
      <c r="AC314" s="10"/>
      <c r="AD314" s="10"/>
      <c r="AE314" s="10"/>
      <c r="AT314" s="217" t="s">
        <v>138</v>
      </c>
      <c r="AU314" s="217" t="s">
        <v>74</v>
      </c>
      <c r="AV314" s="10" t="s">
        <v>82</v>
      </c>
      <c r="AW314" s="10" t="s">
        <v>5</v>
      </c>
      <c r="AX314" s="10" t="s">
        <v>74</v>
      </c>
      <c r="AY314" s="217" t="s">
        <v>134</v>
      </c>
    </row>
    <row r="315" s="10" customFormat="1">
      <c r="A315" s="10"/>
      <c r="B315" s="207"/>
      <c r="C315" s="208"/>
      <c r="D315" s="202" t="s">
        <v>138</v>
      </c>
      <c r="E315" s="209" t="s">
        <v>20</v>
      </c>
      <c r="F315" s="210" t="s">
        <v>434</v>
      </c>
      <c r="G315" s="208"/>
      <c r="H315" s="211">
        <v>0.83199999999999996</v>
      </c>
      <c r="I315" s="212"/>
      <c r="J315" s="212"/>
      <c r="K315" s="208"/>
      <c r="L315" s="208"/>
      <c r="M315" s="213"/>
      <c r="N315" s="214"/>
      <c r="O315" s="215"/>
      <c r="P315" s="215"/>
      <c r="Q315" s="215"/>
      <c r="R315" s="215"/>
      <c r="S315" s="215"/>
      <c r="T315" s="215"/>
      <c r="U315" s="215"/>
      <c r="V315" s="215"/>
      <c r="W315" s="215"/>
      <c r="X315" s="216"/>
      <c r="Y315" s="10"/>
      <c r="Z315" s="10"/>
      <c r="AA315" s="10"/>
      <c r="AB315" s="10"/>
      <c r="AC315" s="10"/>
      <c r="AD315" s="10"/>
      <c r="AE315" s="10"/>
      <c r="AT315" s="217" t="s">
        <v>138</v>
      </c>
      <c r="AU315" s="217" t="s">
        <v>74</v>
      </c>
      <c r="AV315" s="10" t="s">
        <v>82</v>
      </c>
      <c r="AW315" s="10" t="s">
        <v>5</v>
      </c>
      <c r="AX315" s="10" t="s">
        <v>74</v>
      </c>
      <c r="AY315" s="217" t="s">
        <v>134</v>
      </c>
    </row>
    <row r="316" s="10" customFormat="1">
      <c r="A316" s="10"/>
      <c r="B316" s="207"/>
      <c r="C316" s="208"/>
      <c r="D316" s="202" t="s">
        <v>138</v>
      </c>
      <c r="E316" s="209" t="s">
        <v>20</v>
      </c>
      <c r="F316" s="210" t="s">
        <v>435</v>
      </c>
      <c r="G316" s="208"/>
      <c r="H316" s="211">
        <v>12.375999999999999</v>
      </c>
      <c r="I316" s="212"/>
      <c r="J316" s="212"/>
      <c r="K316" s="208"/>
      <c r="L316" s="208"/>
      <c r="M316" s="213"/>
      <c r="N316" s="214"/>
      <c r="O316" s="215"/>
      <c r="P316" s="215"/>
      <c r="Q316" s="215"/>
      <c r="R316" s="215"/>
      <c r="S316" s="215"/>
      <c r="T316" s="215"/>
      <c r="U316" s="215"/>
      <c r="V316" s="215"/>
      <c r="W316" s="215"/>
      <c r="X316" s="216"/>
      <c r="Y316" s="10"/>
      <c r="Z316" s="10"/>
      <c r="AA316" s="10"/>
      <c r="AB316" s="10"/>
      <c r="AC316" s="10"/>
      <c r="AD316" s="10"/>
      <c r="AE316" s="10"/>
      <c r="AT316" s="217" t="s">
        <v>138</v>
      </c>
      <c r="AU316" s="217" t="s">
        <v>74</v>
      </c>
      <c r="AV316" s="10" t="s">
        <v>82</v>
      </c>
      <c r="AW316" s="10" t="s">
        <v>5</v>
      </c>
      <c r="AX316" s="10" t="s">
        <v>74</v>
      </c>
      <c r="AY316" s="217" t="s">
        <v>134</v>
      </c>
    </row>
    <row r="317" s="10" customFormat="1">
      <c r="A317" s="10"/>
      <c r="B317" s="207"/>
      <c r="C317" s="208"/>
      <c r="D317" s="202" t="s">
        <v>138</v>
      </c>
      <c r="E317" s="209" t="s">
        <v>20</v>
      </c>
      <c r="F317" s="210" t="s">
        <v>436</v>
      </c>
      <c r="G317" s="208"/>
      <c r="H317" s="211">
        <v>0.41599999999999998</v>
      </c>
      <c r="I317" s="212"/>
      <c r="J317" s="212"/>
      <c r="K317" s="208"/>
      <c r="L317" s="208"/>
      <c r="M317" s="213"/>
      <c r="N317" s="214"/>
      <c r="O317" s="215"/>
      <c r="P317" s="215"/>
      <c r="Q317" s="215"/>
      <c r="R317" s="215"/>
      <c r="S317" s="215"/>
      <c r="T317" s="215"/>
      <c r="U317" s="215"/>
      <c r="V317" s="215"/>
      <c r="W317" s="215"/>
      <c r="X317" s="216"/>
      <c r="Y317" s="10"/>
      <c r="Z317" s="10"/>
      <c r="AA317" s="10"/>
      <c r="AB317" s="10"/>
      <c r="AC317" s="10"/>
      <c r="AD317" s="10"/>
      <c r="AE317" s="10"/>
      <c r="AT317" s="217" t="s">
        <v>138</v>
      </c>
      <c r="AU317" s="217" t="s">
        <v>74</v>
      </c>
      <c r="AV317" s="10" t="s">
        <v>82</v>
      </c>
      <c r="AW317" s="10" t="s">
        <v>5</v>
      </c>
      <c r="AX317" s="10" t="s">
        <v>74</v>
      </c>
      <c r="AY317" s="217" t="s">
        <v>134</v>
      </c>
    </row>
    <row r="318" s="10" customFormat="1">
      <c r="A318" s="10"/>
      <c r="B318" s="207"/>
      <c r="C318" s="208"/>
      <c r="D318" s="202" t="s">
        <v>138</v>
      </c>
      <c r="E318" s="209" t="s">
        <v>20</v>
      </c>
      <c r="F318" s="210" t="s">
        <v>437</v>
      </c>
      <c r="G318" s="208"/>
      <c r="H318" s="211">
        <v>9.984</v>
      </c>
      <c r="I318" s="212"/>
      <c r="J318" s="212"/>
      <c r="K318" s="208"/>
      <c r="L318" s="208"/>
      <c r="M318" s="213"/>
      <c r="N318" s="214"/>
      <c r="O318" s="215"/>
      <c r="P318" s="215"/>
      <c r="Q318" s="215"/>
      <c r="R318" s="215"/>
      <c r="S318" s="215"/>
      <c r="T318" s="215"/>
      <c r="U318" s="215"/>
      <c r="V318" s="215"/>
      <c r="W318" s="215"/>
      <c r="X318" s="216"/>
      <c r="Y318" s="10"/>
      <c r="Z318" s="10"/>
      <c r="AA318" s="10"/>
      <c r="AB318" s="10"/>
      <c r="AC318" s="10"/>
      <c r="AD318" s="10"/>
      <c r="AE318" s="10"/>
      <c r="AT318" s="217" t="s">
        <v>138</v>
      </c>
      <c r="AU318" s="217" t="s">
        <v>74</v>
      </c>
      <c r="AV318" s="10" t="s">
        <v>82</v>
      </c>
      <c r="AW318" s="10" t="s">
        <v>5</v>
      </c>
      <c r="AX318" s="10" t="s">
        <v>74</v>
      </c>
      <c r="AY318" s="217" t="s">
        <v>134</v>
      </c>
    </row>
    <row r="319" s="10" customFormat="1">
      <c r="A319" s="10"/>
      <c r="B319" s="207"/>
      <c r="C319" s="208"/>
      <c r="D319" s="202" t="s">
        <v>138</v>
      </c>
      <c r="E319" s="209" t="s">
        <v>20</v>
      </c>
      <c r="F319" s="210" t="s">
        <v>438</v>
      </c>
      <c r="G319" s="208"/>
      <c r="H319" s="211">
        <v>6.6559999999999997</v>
      </c>
      <c r="I319" s="212"/>
      <c r="J319" s="212"/>
      <c r="K319" s="208"/>
      <c r="L319" s="208"/>
      <c r="M319" s="213"/>
      <c r="N319" s="214"/>
      <c r="O319" s="215"/>
      <c r="P319" s="215"/>
      <c r="Q319" s="215"/>
      <c r="R319" s="215"/>
      <c r="S319" s="215"/>
      <c r="T319" s="215"/>
      <c r="U319" s="215"/>
      <c r="V319" s="215"/>
      <c r="W319" s="215"/>
      <c r="X319" s="216"/>
      <c r="Y319" s="10"/>
      <c r="Z319" s="10"/>
      <c r="AA319" s="10"/>
      <c r="AB319" s="10"/>
      <c r="AC319" s="10"/>
      <c r="AD319" s="10"/>
      <c r="AE319" s="10"/>
      <c r="AT319" s="217" t="s">
        <v>138</v>
      </c>
      <c r="AU319" s="217" t="s">
        <v>74</v>
      </c>
      <c r="AV319" s="10" t="s">
        <v>82</v>
      </c>
      <c r="AW319" s="10" t="s">
        <v>5</v>
      </c>
      <c r="AX319" s="10" t="s">
        <v>74</v>
      </c>
      <c r="AY319" s="217" t="s">
        <v>134</v>
      </c>
    </row>
    <row r="320" s="12" customFormat="1">
      <c r="A320" s="12"/>
      <c r="B320" s="241"/>
      <c r="C320" s="242"/>
      <c r="D320" s="202" t="s">
        <v>138</v>
      </c>
      <c r="E320" s="243" t="s">
        <v>20</v>
      </c>
      <c r="F320" s="244" t="s">
        <v>439</v>
      </c>
      <c r="G320" s="242"/>
      <c r="H320" s="243" t="s">
        <v>20</v>
      </c>
      <c r="I320" s="245"/>
      <c r="J320" s="245"/>
      <c r="K320" s="242"/>
      <c r="L320" s="242"/>
      <c r="M320" s="246"/>
      <c r="N320" s="247"/>
      <c r="O320" s="248"/>
      <c r="P320" s="248"/>
      <c r="Q320" s="248"/>
      <c r="R320" s="248"/>
      <c r="S320" s="248"/>
      <c r="T320" s="248"/>
      <c r="U320" s="248"/>
      <c r="V320" s="248"/>
      <c r="W320" s="248"/>
      <c r="X320" s="249"/>
      <c r="Y320" s="12"/>
      <c r="Z320" s="12"/>
      <c r="AA320" s="12"/>
      <c r="AB320" s="12"/>
      <c r="AC320" s="12"/>
      <c r="AD320" s="12"/>
      <c r="AE320" s="12"/>
      <c r="AT320" s="250" t="s">
        <v>138</v>
      </c>
      <c r="AU320" s="250" t="s">
        <v>74</v>
      </c>
      <c r="AV320" s="12" t="s">
        <v>78</v>
      </c>
      <c r="AW320" s="12" t="s">
        <v>5</v>
      </c>
      <c r="AX320" s="12" t="s">
        <v>74</v>
      </c>
      <c r="AY320" s="250" t="s">
        <v>134</v>
      </c>
    </row>
    <row r="321" s="10" customFormat="1">
      <c r="A321" s="10"/>
      <c r="B321" s="207"/>
      <c r="C321" s="208"/>
      <c r="D321" s="202" t="s">
        <v>138</v>
      </c>
      <c r="E321" s="209" t="s">
        <v>20</v>
      </c>
      <c r="F321" s="210" t="s">
        <v>440</v>
      </c>
      <c r="G321" s="208"/>
      <c r="H321" s="211">
        <v>12.436999999999999</v>
      </c>
      <c r="I321" s="212"/>
      <c r="J321" s="212"/>
      <c r="K321" s="208"/>
      <c r="L321" s="208"/>
      <c r="M321" s="213"/>
      <c r="N321" s="214"/>
      <c r="O321" s="215"/>
      <c r="P321" s="215"/>
      <c r="Q321" s="215"/>
      <c r="R321" s="215"/>
      <c r="S321" s="215"/>
      <c r="T321" s="215"/>
      <c r="U321" s="215"/>
      <c r="V321" s="215"/>
      <c r="W321" s="215"/>
      <c r="X321" s="216"/>
      <c r="Y321" s="10"/>
      <c r="Z321" s="10"/>
      <c r="AA321" s="10"/>
      <c r="AB321" s="10"/>
      <c r="AC321" s="10"/>
      <c r="AD321" s="10"/>
      <c r="AE321" s="10"/>
      <c r="AT321" s="217" t="s">
        <v>138</v>
      </c>
      <c r="AU321" s="217" t="s">
        <v>74</v>
      </c>
      <c r="AV321" s="10" t="s">
        <v>82</v>
      </c>
      <c r="AW321" s="10" t="s">
        <v>5</v>
      </c>
      <c r="AX321" s="10" t="s">
        <v>74</v>
      </c>
      <c r="AY321" s="217" t="s">
        <v>134</v>
      </c>
    </row>
    <row r="322" s="10" customFormat="1">
      <c r="A322" s="10"/>
      <c r="B322" s="207"/>
      <c r="C322" s="208"/>
      <c r="D322" s="202" t="s">
        <v>138</v>
      </c>
      <c r="E322" s="209" t="s">
        <v>20</v>
      </c>
      <c r="F322" s="210" t="s">
        <v>441</v>
      </c>
      <c r="G322" s="208"/>
      <c r="H322" s="211">
        <v>3.9279999999999999</v>
      </c>
      <c r="I322" s="212"/>
      <c r="J322" s="212"/>
      <c r="K322" s="208"/>
      <c r="L322" s="208"/>
      <c r="M322" s="213"/>
      <c r="N322" s="214"/>
      <c r="O322" s="215"/>
      <c r="P322" s="215"/>
      <c r="Q322" s="215"/>
      <c r="R322" s="215"/>
      <c r="S322" s="215"/>
      <c r="T322" s="215"/>
      <c r="U322" s="215"/>
      <c r="V322" s="215"/>
      <c r="W322" s="215"/>
      <c r="X322" s="216"/>
      <c r="Y322" s="10"/>
      <c r="Z322" s="10"/>
      <c r="AA322" s="10"/>
      <c r="AB322" s="10"/>
      <c r="AC322" s="10"/>
      <c r="AD322" s="10"/>
      <c r="AE322" s="10"/>
      <c r="AT322" s="217" t="s">
        <v>138</v>
      </c>
      <c r="AU322" s="217" t="s">
        <v>74</v>
      </c>
      <c r="AV322" s="10" t="s">
        <v>82</v>
      </c>
      <c r="AW322" s="10" t="s">
        <v>5</v>
      </c>
      <c r="AX322" s="10" t="s">
        <v>74</v>
      </c>
      <c r="AY322" s="217" t="s">
        <v>134</v>
      </c>
    </row>
    <row r="323" s="11" customFormat="1">
      <c r="A323" s="11"/>
      <c r="B323" s="218"/>
      <c r="C323" s="219"/>
      <c r="D323" s="202" t="s">
        <v>138</v>
      </c>
      <c r="E323" s="220" t="s">
        <v>20</v>
      </c>
      <c r="F323" s="221" t="s">
        <v>145</v>
      </c>
      <c r="G323" s="219"/>
      <c r="H323" s="222">
        <v>62.853000000000002</v>
      </c>
      <c r="I323" s="223"/>
      <c r="J323" s="223"/>
      <c r="K323" s="219"/>
      <c r="L323" s="219"/>
      <c r="M323" s="224"/>
      <c r="N323" s="225"/>
      <c r="O323" s="226"/>
      <c r="P323" s="226"/>
      <c r="Q323" s="226"/>
      <c r="R323" s="226"/>
      <c r="S323" s="226"/>
      <c r="T323" s="226"/>
      <c r="U323" s="226"/>
      <c r="V323" s="226"/>
      <c r="W323" s="226"/>
      <c r="X323" s="227"/>
      <c r="Y323" s="11"/>
      <c r="Z323" s="11"/>
      <c r="AA323" s="11"/>
      <c r="AB323" s="11"/>
      <c r="AC323" s="11"/>
      <c r="AD323" s="11"/>
      <c r="AE323" s="11"/>
      <c r="AT323" s="228" t="s">
        <v>138</v>
      </c>
      <c r="AU323" s="228" t="s">
        <v>74</v>
      </c>
      <c r="AV323" s="11" t="s">
        <v>92</v>
      </c>
      <c r="AW323" s="11" t="s">
        <v>5</v>
      </c>
      <c r="AX323" s="11" t="s">
        <v>78</v>
      </c>
      <c r="AY323" s="228" t="s">
        <v>134</v>
      </c>
    </row>
    <row r="324" s="2" customFormat="1" ht="37.8" customHeight="1">
      <c r="A324" s="36"/>
      <c r="B324" s="37"/>
      <c r="C324" s="187" t="s">
        <v>452</v>
      </c>
      <c r="D324" s="229" t="s">
        <v>129</v>
      </c>
      <c r="E324" s="189" t="s">
        <v>453</v>
      </c>
      <c r="F324" s="190" t="s">
        <v>454</v>
      </c>
      <c r="G324" s="191" t="s">
        <v>132</v>
      </c>
      <c r="H324" s="192">
        <v>10</v>
      </c>
      <c r="I324" s="193"/>
      <c r="J324" s="193"/>
      <c r="K324" s="194">
        <f>ROUND(P324*H324,2)</f>
        <v>0</v>
      </c>
      <c r="L324" s="190" t="s">
        <v>133</v>
      </c>
      <c r="M324" s="42"/>
      <c r="N324" s="195" t="s">
        <v>20</v>
      </c>
      <c r="O324" s="196" t="s">
        <v>43</v>
      </c>
      <c r="P324" s="197">
        <f>I324+J324</f>
        <v>0</v>
      </c>
      <c r="Q324" s="197">
        <f>ROUND(I324*H324,2)</f>
        <v>0</v>
      </c>
      <c r="R324" s="197">
        <f>ROUND(J324*H324,2)</f>
        <v>0</v>
      </c>
      <c r="S324" s="82"/>
      <c r="T324" s="198">
        <f>S324*H324</f>
        <v>0</v>
      </c>
      <c r="U324" s="198">
        <v>0</v>
      </c>
      <c r="V324" s="198">
        <f>U324*H324</f>
        <v>0</v>
      </c>
      <c r="W324" s="198">
        <v>0</v>
      </c>
      <c r="X324" s="199">
        <f>W324*H324</f>
        <v>0</v>
      </c>
      <c r="Y324" s="36"/>
      <c r="Z324" s="36"/>
      <c r="AA324" s="36"/>
      <c r="AB324" s="36"/>
      <c r="AC324" s="36"/>
      <c r="AD324" s="36"/>
      <c r="AE324" s="36"/>
      <c r="AR324" s="200" t="s">
        <v>92</v>
      </c>
      <c r="AT324" s="200" t="s">
        <v>129</v>
      </c>
      <c r="AU324" s="200" t="s">
        <v>74</v>
      </c>
      <c r="AY324" s="15" t="s">
        <v>134</v>
      </c>
      <c r="BE324" s="201">
        <f>IF(O324="základní",K324,0)</f>
        <v>0</v>
      </c>
      <c r="BF324" s="201">
        <f>IF(O324="snížená",K324,0)</f>
        <v>0</v>
      </c>
      <c r="BG324" s="201">
        <f>IF(O324="zákl. přenesená",K324,0)</f>
        <v>0</v>
      </c>
      <c r="BH324" s="201">
        <f>IF(O324="sníž. přenesená",K324,0)</f>
        <v>0</v>
      </c>
      <c r="BI324" s="201">
        <f>IF(O324="nulová",K324,0)</f>
        <v>0</v>
      </c>
      <c r="BJ324" s="15" t="s">
        <v>78</v>
      </c>
      <c r="BK324" s="201">
        <f>ROUND(P324*H324,2)</f>
        <v>0</v>
      </c>
      <c r="BL324" s="15" t="s">
        <v>92</v>
      </c>
      <c r="BM324" s="200" t="s">
        <v>455</v>
      </c>
    </row>
    <row r="325" s="2" customFormat="1">
      <c r="A325" s="36"/>
      <c r="B325" s="37"/>
      <c r="C325" s="38"/>
      <c r="D325" s="202" t="s">
        <v>136</v>
      </c>
      <c r="E325" s="38"/>
      <c r="F325" s="203" t="s">
        <v>456</v>
      </c>
      <c r="G325" s="38"/>
      <c r="H325" s="38"/>
      <c r="I325" s="204"/>
      <c r="J325" s="204"/>
      <c r="K325" s="38"/>
      <c r="L325" s="38"/>
      <c r="M325" s="42"/>
      <c r="N325" s="205"/>
      <c r="O325" s="206"/>
      <c r="P325" s="82"/>
      <c r="Q325" s="82"/>
      <c r="R325" s="82"/>
      <c r="S325" s="82"/>
      <c r="T325" s="82"/>
      <c r="U325" s="82"/>
      <c r="V325" s="82"/>
      <c r="W325" s="82"/>
      <c r="X325" s="83"/>
      <c r="Y325" s="36"/>
      <c r="Z325" s="36"/>
      <c r="AA325" s="36"/>
      <c r="AB325" s="36"/>
      <c r="AC325" s="36"/>
      <c r="AD325" s="36"/>
      <c r="AE325" s="36"/>
      <c r="AT325" s="15" t="s">
        <v>136</v>
      </c>
      <c r="AU325" s="15" t="s">
        <v>74</v>
      </c>
    </row>
    <row r="326" s="12" customFormat="1">
      <c r="A326" s="12"/>
      <c r="B326" s="241"/>
      <c r="C326" s="242"/>
      <c r="D326" s="202" t="s">
        <v>138</v>
      </c>
      <c r="E326" s="243" t="s">
        <v>20</v>
      </c>
      <c r="F326" s="244" t="s">
        <v>457</v>
      </c>
      <c r="G326" s="242"/>
      <c r="H326" s="243" t="s">
        <v>20</v>
      </c>
      <c r="I326" s="245"/>
      <c r="J326" s="245"/>
      <c r="K326" s="242"/>
      <c r="L326" s="242"/>
      <c r="M326" s="246"/>
      <c r="N326" s="247"/>
      <c r="O326" s="248"/>
      <c r="P326" s="248"/>
      <c r="Q326" s="248"/>
      <c r="R326" s="248"/>
      <c r="S326" s="248"/>
      <c r="T326" s="248"/>
      <c r="U326" s="248"/>
      <c r="V326" s="248"/>
      <c r="W326" s="248"/>
      <c r="X326" s="249"/>
      <c r="Y326" s="12"/>
      <c r="Z326" s="12"/>
      <c r="AA326" s="12"/>
      <c r="AB326" s="12"/>
      <c r="AC326" s="12"/>
      <c r="AD326" s="12"/>
      <c r="AE326" s="12"/>
      <c r="AT326" s="250" t="s">
        <v>138</v>
      </c>
      <c r="AU326" s="250" t="s">
        <v>74</v>
      </c>
      <c r="AV326" s="12" t="s">
        <v>78</v>
      </c>
      <c r="AW326" s="12" t="s">
        <v>5</v>
      </c>
      <c r="AX326" s="12" t="s">
        <v>74</v>
      </c>
      <c r="AY326" s="250" t="s">
        <v>134</v>
      </c>
    </row>
    <row r="327" s="10" customFormat="1">
      <c r="A327" s="10"/>
      <c r="B327" s="207"/>
      <c r="C327" s="208"/>
      <c r="D327" s="202" t="s">
        <v>138</v>
      </c>
      <c r="E327" s="209" t="s">
        <v>20</v>
      </c>
      <c r="F327" s="210" t="s">
        <v>206</v>
      </c>
      <c r="G327" s="208"/>
      <c r="H327" s="211">
        <v>10</v>
      </c>
      <c r="I327" s="212"/>
      <c r="J327" s="212"/>
      <c r="K327" s="208"/>
      <c r="L327" s="208"/>
      <c r="M327" s="213"/>
      <c r="N327" s="214"/>
      <c r="O327" s="215"/>
      <c r="P327" s="215"/>
      <c r="Q327" s="215"/>
      <c r="R327" s="215"/>
      <c r="S327" s="215"/>
      <c r="T327" s="215"/>
      <c r="U327" s="215"/>
      <c r="V327" s="215"/>
      <c r="W327" s="215"/>
      <c r="X327" s="216"/>
      <c r="Y327" s="10"/>
      <c r="Z327" s="10"/>
      <c r="AA327" s="10"/>
      <c r="AB327" s="10"/>
      <c r="AC327" s="10"/>
      <c r="AD327" s="10"/>
      <c r="AE327" s="10"/>
      <c r="AT327" s="217" t="s">
        <v>138</v>
      </c>
      <c r="AU327" s="217" t="s">
        <v>74</v>
      </c>
      <c r="AV327" s="10" t="s">
        <v>82</v>
      </c>
      <c r="AW327" s="10" t="s">
        <v>5</v>
      </c>
      <c r="AX327" s="10" t="s">
        <v>78</v>
      </c>
      <c r="AY327" s="217" t="s">
        <v>134</v>
      </c>
    </row>
    <row r="328" s="2" customFormat="1" ht="24.15" customHeight="1">
      <c r="A328" s="36"/>
      <c r="B328" s="37"/>
      <c r="C328" s="187" t="s">
        <v>458</v>
      </c>
      <c r="D328" s="229" t="s">
        <v>129</v>
      </c>
      <c r="E328" s="189" t="s">
        <v>459</v>
      </c>
      <c r="F328" s="190" t="s">
        <v>460</v>
      </c>
      <c r="G328" s="191" t="s">
        <v>132</v>
      </c>
      <c r="H328" s="192">
        <v>10</v>
      </c>
      <c r="I328" s="193"/>
      <c r="J328" s="193"/>
      <c r="K328" s="194">
        <f>ROUND(P328*H328,2)</f>
        <v>0</v>
      </c>
      <c r="L328" s="190" t="s">
        <v>133</v>
      </c>
      <c r="M328" s="42"/>
      <c r="N328" s="195" t="s">
        <v>20</v>
      </c>
      <c r="O328" s="196" t="s">
        <v>43</v>
      </c>
      <c r="P328" s="197">
        <f>I328+J328</f>
        <v>0</v>
      </c>
      <c r="Q328" s="197">
        <f>ROUND(I328*H328,2)</f>
        <v>0</v>
      </c>
      <c r="R328" s="197">
        <f>ROUND(J328*H328,2)</f>
        <v>0</v>
      </c>
      <c r="S328" s="82"/>
      <c r="T328" s="198">
        <f>S328*H328</f>
        <v>0</v>
      </c>
      <c r="U328" s="198">
        <v>0</v>
      </c>
      <c r="V328" s="198">
        <f>U328*H328</f>
        <v>0</v>
      </c>
      <c r="W328" s="198">
        <v>0</v>
      </c>
      <c r="X328" s="199">
        <f>W328*H328</f>
        <v>0</v>
      </c>
      <c r="Y328" s="36"/>
      <c r="Z328" s="36"/>
      <c r="AA328" s="36"/>
      <c r="AB328" s="36"/>
      <c r="AC328" s="36"/>
      <c r="AD328" s="36"/>
      <c r="AE328" s="36"/>
      <c r="AR328" s="200" t="s">
        <v>92</v>
      </c>
      <c r="AT328" s="200" t="s">
        <v>129</v>
      </c>
      <c r="AU328" s="200" t="s">
        <v>74</v>
      </c>
      <c r="AY328" s="15" t="s">
        <v>134</v>
      </c>
      <c r="BE328" s="201">
        <f>IF(O328="základní",K328,0)</f>
        <v>0</v>
      </c>
      <c r="BF328" s="201">
        <f>IF(O328="snížená",K328,0)</f>
        <v>0</v>
      </c>
      <c r="BG328" s="201">
        <f>IF(O328="zákl. přenesená",K328,0)</f>
        <v>0</v>
      </c>
      <c r="BH328" s="201">
        <f>IF(O328="sníž. přenesená",K328,0)</f>
        <v>0</v>
      </c>
      <c r="BI328" s="201">
        <f>IF(O328="nulová",K328,0)</f>
        <v>0</v>
      </c>
      <c r="BJ328" s="15" t="s">
        <v>78</v>
      </c>
      <c r="BK328" s="201">
        <f>ROUND(P328*H328,2)</f>
        <v>0</v>
      </c>
      <c r="BL328" s="15" t="s">
        <v>92</v>
      </c>
      <c r="BM328" s="200" t="s">
        <v>461</v>
      </c>
    </row>
    <row r="329" s="2" customFormat="1">
      <c r="A329" s="36"/>
      <c r="B329" s="37"/>
      <c r="C329" s="38"/>
      <c r="D329" s="202" t="s">
        <v>136</v>
      </c>
      <c r="E329" s="38"/>
      <c r="F329" s="203" t="s">
        <v>460</v>
      </c>
      <c r="G329" s="38"/>
      <c r="H329" s="38"/>
      <c r="I329" s="204"/>
      <c r="J329" s="204"/>
      <c r="K329" s="38"/>
      <c r="L329" s="38"/>
      <c r="M329" s="42"/>
      <c r="N329" s="205"/>
      <c r="O329" s="206"/>
      <c r="P329" s="82"/>
      <c r="Q329" s="82"/>
      <c r="R329" s="82"/>
      <c r="S329" s="82"/>
      <c r="T329" s="82"/>
      <c r="U329" s="82"/>
      <c r="V329" s="82"/>
      <c r="W329" s="82"/>
      <c r="X329" s="83"/>
      <c r="Y329" s="36"/>
      <c r="Z329" s="36"/>
      <c r="AA329" s="36"/>
      <c r="AB329" s="36"/>
      <c r="AC329" s="36"/>
      <c r="AD329" s="36"/>
      <c r="AE329" s="36"/>
      <c r="AT329" s="15" t="s">
        <v>136</v>
      </c>
      <c r="AU329" s="15" t="s">
        <v>74</v>
      </c>
    </row>
    <row r="330" s="2" customFormat="1" ht="24.15" customHeight="1">
      <c r="A330" s="36"/>
      <c r="B330" s="37"/>
      <c r="C330" s="187" t="s">
        <v>462</v>
      </c>
      <c r="D330" s="229" t="s">
        <v>129</v>
      </c>
      <c r="E330" s="189" t="s">
        <v>463</v>
      </c>
      <c r="F330" s="190" t="s">
        <v>464</v>
      </c>
      <c r="G330" s="191" t="s">
        <v>132</v>
      </c>
      <c r="H330" s="192">
        <v>1</v>
      </c>
      <c r="I330" s="193"/>
      <c r="J330" s="193"/>
      <c r="K330" s="194">
        <f>ROUND(P330*H330,2)</f>
        <v>0</v>
      </c>
      <c r="L330" s="190" t="s">
        <v>133</v>
      </c>
      <c r="M330" s="42"/>
      <c r="N330" s="195" t="s">
        <v>20</v>
      </c>
      <c r="O330" s="196" t="s">
        <v>43</v>
      </c>
      <c r="P330" s="197">
        <f>I330+J330</f>
        <v>0</v>
      </c>
      <c r="Q330" s="197">
        <f>ROUND(I330*H330,2)</f>
        <v>0</v>
      </c>
      <c r="R330" s="197">
        <f>ROUND(J330*H330,2)</f>
        <v>0</v>
      </c>
      <c r="S330" s="82"/>
      <c r="T330" s="198">
        <f>S330*H330</f>
        <v>0</v>
      </c>
      <c r="U330" s="198">
        <v>0</v>
      </c>
      <c r="V330" s="198">
        <f>U330*H330</f>
        <v>0</v>
      </c>
      <c r="W330" s="198">
        <v>0</v>
      </c>
      <c r="X330" s="199">
        <f>W330*H330</f>
        <v>0</v>
      </c>
      <c r="Y330" s="36"/>
      <c r="Z330" s="36"/>
      <c r="AA330" s="36"/>
      <c r="AB330" s="36"/>
      <c r="AC330" s="36"/>
      <c r="AD330" s="36"/>
      <c r="AE330" s="36"/>
      <c r="AR330" s="200" t="s">
        <v>92</v>
      </c>
      <c r="AT330" s="200" t="s">
        <v>129</v>
      </c>
      <c r="AU330" s="200" t="s">
        <v>74</v>
      </c>
      <c r="AY330" s="15" t="s">
        <v>134</v>
      </c>
      <c r="BE330" s="201">
        <f>IF(O330="základní",K330,0)</f>
        <v>0</v>
      </c>
      <c r="BF330" s="201">
        <f>IF(O330="snížená",K330,0)</f>
        <v>0</v>
      </c>
      <c r="BG330" s="201">
        <f>IF(O330="zákl. přenesená",K330,0)</f>
        <v>0</v>
      </c>
      <c r="BH330" s="201">
        <f>IF(O330="sníž. přenesená",K330,0)</f>
        <v>0</v>
      </c>
      <c r="BI330" s="201">
        <f>IF(O330="nulová",K330,0)</f>
        <v>0</v>
      </c>
      <c r="BJ330" s="15" t="s">
        <v>78</v>
      </c>
      <c r="BK330" s="201">
        <f>ROUND(P330*H330,2)</f>
        <v>0</v>
      </c>
      <c r="BL330" s="15" t="s">
        <v>92</v>
      </c>
      <c r="BM330" s="200" t="s">
        <v>465</v>
      </c>
    </row>
    <row r="331" s="2" customFormat="1">
      <c r="A331" s="36"/>
      <c r="B331" s="37"/>
      <c r="C331" s="38"/>
      <c r="D331" s="202" t="s">
        <v>136</v>
      </c>
      <c r="E331" s="38"/>
      <c r="F331" s="203" t="s">
        <v>464</v>
      </c>
      <c r="G331" s="38"/>
      <c r="H331" s="38"/>
      <c r="I331" s="204"/>
      <c r="J331" s="204"/>
      <c r="K331" s="38"/>
      <c r="L331" s="38"/>
      <c r="M331" s="42"/>
      <c r="N331" s="205"/>
      <c r="O331" s="206"/>
      <c r="P331" s="82"/>
      <c r="Q331" s="82"/>
      <c r="R331" s="82"/>
      <c r="S331" s="82"/>
      <c r="T331" s="82"/>
      <c r="U331" s="82"/>
      <c r="V331" s="82"/>
      <c r="W331" s="82"/>
      <c r="X331" s="83"/>
      <c r="Y331" s="36"/>
      <c r="Z331" s="36"/>
      <c r="AA331" s="36"/>
      <c r="AB331" s="36"/>
      <c r="AC331" s="36"/>
      <c r="AD331" s="36"/>
      <c r="AE331" s="36"/>
      <c r="AT331" s="15" t="s">
        <v>136</v>
      </c>
      <c r="AU331" s="15" t="s">
        <v>74</v>
      </c>
    </row>
    <row r="332" s="12" customFormat="1">
      <c r="A332" s="12"/>
      <c r="B332" s="241"/>
      <c r="C332" s="242"/>
      <c r="D332" s="202" t="s">
        <v>138</v>
      </c>
      <c r="E332" s="243" t="s">
        <v>20</v>
      </c>
      <c r="F332" s="244" t="s">
        <v>466</v>
      </c>
      <c r="G332" s="242"/>
      <c r="H332" s="243" t="s">
        <v>20</v>
      </c>
      <c r="I332" s="245"/>
      <c r="J332" s="245"/>
      <c r="K332" s="242"/>
      <c r="L332" s="242"/>
      <c r="M332" s="246"/>
      <c r="N332" s="247"/>
      <c r="O332" s="248"/>
      <c r="P332" s="248"/>
      <c r="Q332" s="248"/>
      <c r="R332" s="248"/>
      <c r="S332" s="248"/>
      <c r="T332" s="248"/>
      <c r="U332" s="248"/>
      <c r="V332" s="248"/>
      <c r="W332" s="248"/>
      <c r="X332" s="249"/>
      <c r="Y332" s="12"/>
      <c r="Z332" s="12"/>
      <c r="AA332" s="12"/>
      <c r="AB332" s="12"/>
      <c r="AC332" s="12"/>
      <c r="AD332" s="12"/>
      <c r="AE332" s="12"/>
      <c r="AT332" s="250" t="s">
        <v>138</v>
      </c>
      <c r="AU332" s="250" t="s">
        <v>74</v>
      </c>
      <c r="AV332" s="12" t="s">
        <v>78</v>
      </c>
      <c r="AW332" s="12" t="s">
        <v>5</v>
      </c>
      <c r="AX332" s="12" t="s">
        <v>74</v>
      </c>
      <c r="AY332" s="250" t="s">
        <v>134</v>
      </c>
    </row>
    <row r="333" s="10" customFormat="1">
      <c r="A333" s="10"/>
      <c r="B333" s="207"/>
      <c r="C333" s="208"/>
      <c r="D333" s="202" t="s">
        <v>138</v>
      </c>
      <c r="E333" s="209" t="s">
        <v>20</v>
      </c>
      <c r="F333" s="210" t="s">
        <v>78</v>
      </c>
      <c r="G333" s="208"/>
      <c r="H333" s="211">
        <v>1</v>
      </c>
      <c r="I333" s="212"/>
      <c r="J333" s="212"/>
      <c r="K333" s="208"/>
      <c r="L333" s="208"/>
      <c r="M333" s="213"/>
      <c r="N333" s="214"/>
      <c r="O333" s="215"/>
      <c r="P333" s="215"/>
      <c r="Q333" s="215"/>
      <c r="R333" s="215"/>
      <c r="S333" s="215"/>
      <c r="T333" s="215"/>
      <c r="U333" s="215"/>
      <c r="V333" s="215"/>
      <c r="W333" s="215"/>
      <c r="X333" s="216"/>
      <c r="Y333" s="10"/>
      <c r="Z333" s="10"/>
      <c r="AA333" s="10"/>
      <c r="AB333" s="10"/>
      <c r="AC333" s="10"/>
      <c r="AD333" s="10"/>
      <c r="AE333" s="10"/>
      <c r="AT333" s="217" t="s">
        <v>138</v>
      </c>
      <c r="AU333" s="217" t="s">
        <v>74</v>
      </c>
      <c r="AV333" s="10" t="s">
        <v>82</v>
      </c>
      <c r="AW333" s="10" t="s">
        <v>5</v>
      </c>
      <c r="AX333" s="10" t="s">
        <v>78</v>
      </c>
      <c r="AY333" s="217" t="s">
        <v>134</v>
      </c>
    </row>
    <row r="334" s="2" customFormat="1" ht="24.15" customHeight="1">
      <c r="A334" s="36"/>
      <c r="B334" s="37"/>
      <c r="C334" s="187" t="s">
        <v>467</v>
      </c>
      <c r="D334" s="229" t="s">
        <v>129</v>
      </c>
      <c r="E334" s="189" t="s">
        <v>468</v>
      </c>
      <c r="F334" s="190" t="s">
        <v>469</v>
      </c>
      <c r="G334" s="191" t="s">
        <v>132</v>
      </c>
      <c r="H334" s="192">
        <v>1</v>
      </c>
      <c r="I334" s="193"/>
      <c r="J334" s="193"/>
      <c r="K334" s="194">
        <f>ROUND(P334*H334,2)</f>
        <v>0</v>
      </c>
      <c r="L334" s="190" t="s">
        <v>133</v>
      </c>
      <c r="M334" s="42"/>
      <c r="N334" s="195" t="s">
        <v>20</v>
      </c>
      <c r="O334" s="196" t="s">
        <v>43</v>
      </c>
      <c r="P334" s="197">
        <f>I334+J334</f>
        <v>0</v>
      </c>
      <c r="Q334" s="197">
        <f>ROUND(I334*H334,2)</f>
        <v>0</v>
      </c>
      <c r="R334" s="197">
        <f>ROUND(J334*H334,2)</f>
        <v>0</v>
      </c>
      <c r="S334" s="82"/>
      <c r="T334" s="198">
        <f>S334*H334</f>
        <v>0</v>
      </c>
      <c r="U334" s="198">
        <v>0</v>
      </c>
      <c r="V334" s="198">
        <f>U334*H334</f>
        <v>0</v>
      </c>
      <c r="W334" s="198">
        <v>0</v>
      </c>
      <c r="X334" s="199">
        <f>W334*H334</f>
        <v>0</v>
      </c>
      <c r="Y334" s="36"/>
      <c r="Z334" s="36"/>
      <c r="AA334" s="36"/>
      <c r="AB334" s="36"/>
      <c r="AC334" s="36"/>
      <c r="AD334" s="36"/>
      <c r="AE334" s="36"/>
      <c r="AR334" s="200" t="s">
        <v>92</v>
      </c>
      <c r="AT334" s="200" t="s">
        <v>129</v>
      </c>
      <c r="AU334" s="200" t="s">
        <v>74</v>
      </c>
      <c r="AY334" s="15" t="s">
        <v>134</v>
      </c>
      <c r="BE334" s="201">
        <f>IF(O334="základní",K334,0)</f>
        <v>0</v>
      </c>
      <c r="BF334" s="201">
        <f>IF(O334="snížená",K334,0)</f>
        <v>0</v>
      </c>
      <c r="BG334" s="201">
        <f>IF(O334="zákl. přenesená",K334,0)</f>
        <v>0</v>
      </c>
      <c r="BH334" s="201">
        <f>IF(O334="sníž. přenesená",K334,0)</f>
        <v>0</v>
      </c>
      <c r="BI334" s="201">
        <f>IF(O334="nulová",K334,0)</f>
        <v>0</v>
      </c>
      <c r="BJ334" s="15" t="s">
        <v>78</v>
      </c>
      <c r="BK334" s="201">
        <f>ROUND(P334*H334,2)</f>
        <v>0</v>
      </c>
      <c r="BL334" s="15" t="s">
        <v>92</v>
      </c>
      <c r="BM334" s="200" t="s">
        <v>470</v>
      </c>
    </row>
    <row r="335" s="2" customFormat="1">
      <c r="A335" s="36"/>
      <c r="B335" s="37"/>
      <c r="C335" s="38"/>
      <c r="D335" s="202" t="s">
        <v>136</v>
      </c>
      <c r="E335" s="38"/>
      <c r="F335" s="203" t="s">
        <v>471</v>
      </c>
      <c r="G335" s="38"/>
      <c r="H335" s="38"/>
      <c r="I335" s="204"/>
      <c r="J335" s="204"/>
      <c r="K335" s="38"/>
      <c r="L335" s="38"/>
      <c r="M335" s="42"/>
      <c r="N335" s="205"/>
      <c r="O335" s="206"/>
      <c r="P335" s="82"/>
      <c r="Q335" s="82"/>
      <c r="R335" s="82"/>
      <c r="S335" s="82"/>
      <c r="T335" s="82"/>
      <c r="U335" s="82"/>
      <c r="V335" s="82"/>
      <c r="W335" s="82"/>
      <c r="X335" s="83"/>
      <c r="Y335" s="36"/>
      <c r="Z335" s="36"/>
      <c r="AA335" s="36"/>
      <c r="AB335" s="36"/>
      <c r="AC335" s="36"/>
      <c r="AD335" s="36"/>
      <c r="AE335" s="36"/>
      <c r="AT335" s="15" t="s">
        <v>136</v>
      </c>
      <c r="AU335" s="15" t="s">
        <v>74</v>
      </c>
    </row>
    <row r="336" s="2" customFormat="1" ht="66.75" customHeight="1">
      <c r="A336" s="36"/>
      <c r="B336" s="37"/>
      <c r="C336" s="187" t="s">
        <v>472</v>
      </c>
      <c r="D336" s="188" t="s">
        <v>129</v>
      </c>
      <c r="E336" s="189" t="s">
        <v>473</v>
      </c>
      <c r="F336" s="190" t="s">
        <v>474</v>
      </c>
      <c r="G336" s="191" t="s">
        <v>339</v>
      </c>
      <c r="H336" s="192">
        <v>77.599999999999994</v>
      </c>
      <c r="I336" s="193"/>
      <c r="J336" s="193"/>
      <c r="K336" s="194">
        <f>ROUND(P336*H336,2)</f>
        <v>0</v>
      </c>
      <c r="L336" s="190" t="s">
        <v>133</v>
      </c>
      <c r="M336" s="42"/>
      <c r="N336" s="195" t="s">
        <v>20</v>
      </c>
      <c r="O336" s="196" t="s">
        <v>43</v>
      </c>
      <c r="P336" s="197">
        <f>I336+J336</f>
        <v>0</v>
      </c>
      <c r="Q336" s="197">
        <f>ROUND(I336*H336,2)</f>
        <v>0</v>
      </c>
      <c r="R336" s="197">
        <f>ROUND(J336*H336,2)</f>
        <v>0</v>
      </c>
      <c r="S336" s="82"/>
      <c r="T336" s="198">
        <f>S336*H336</f>
        <v>0</v>
      </c>
      <c r="U336" s="198">
        <v>0</v>
      </c>
      <c r="V336" s="198">
        <f>U336*H336</f>
        <v>0</v>
      </c>
      <c r="W336" s="198">
        <v>0</v>
      </c>
      <c r="X336" s="199">
        <f>W336*H336</f>
        <v>0</v>
      </c>
      <c r="Y336" s="36"/>
      <c r="Z336" s="36"/>
      <c r="AA336" s="36"/>
      <c r="AB336" s="36"/>
      <c r="AC336" s="36"/>
      <c r="AD336" s="36"/>
      <c r="AE336" s="36"/>
      <c r="AR336" s="200" t="s">
        <v>92</v>
      </c>
      <c r="AT336" s="200" t="s">
        <v>129</v>
      </c>
      <c r="AU336" s="200" t="s">
        <v>74</v>
      </c>
      <c r="AY336" s="15" t="s">
        <v>134</v>
      </c>
      <c r="BE336" s="201">
        <f>IF(O336="základní",K336,0)</f>
        <v>0</v>
      </c>
      <c r="BF336" s="201">
        <f>IF(O336="snížená",K336,0)</f>
        <v>0</v>
      </c>
      <c r="BG336" s="201">
        <f>IF(O336="zákl. přenesená",K336,0)</f>
        <v>0</v>
      </c>
      <c r="BH336" s="201">
        <f>IF(O336="sníž. přenesená",K336,0)</f>
        <v>0</v>
      </c>
      <c r="BI336" s="201">
        <f>IF(O336="nulová",K336,0)</f>
        <v>0</v>
      </c>
      <c r="BJ336" s="15" t="s">
        <v>78</v>
      </c>
      <c r="BK336" s="201">
        <f>ROUND(P336*H336,2)</f>
        <v>0</v>
      </c>
      <c r="BL336" s="15" t="s">
        <v>92</v>
      </c>
      <c r="BM336" s="200" t="s">
        <v>475</v>
      </c>
    </row>
    <row r="337" s="2" customFormat="1">
      <c r="A337" s="36"/>
      <c r="B337" s="37"/>
      <c r="C337" s="38"/>
      <c r="D337" s="202" t="s">
        <v>136</v>
      </c>
      <c r="E337" s="38"/>
      <c r="F337" s="203" t="s">
        <v>476</v>
      </c>
      <c r="G337" s="38"/>
      <c r="H337" s="38"/>
      <c r="I337" s="204"/>
      <c r="J337" s="204"/>
      <c r="K337" s="38"/>
      <c r="L337" s="38"/>
      <c r="M337" s="42"/>
      <c r="N337" s="205"/>
      <c r="O337" s="206"/>
      <c r="P337" s="82"/>
      <c r="Q337" s="82"/>
      <c r="R337" s="82"/>
      <c r="S337" s="82"/>
      <c r="T337" s="82"/>
      <c r="U337" s="82"/>
      <c r="V337" s="82"/>
      <c r="W337" s="82"/>
      <c r="X337" s="83"/>
      <c r="Y337" s="36"/>
      <c r="Z337" s="36"/>
      <c r="AA337" s="36"/>
      <c r="AB337" s="36"/>
      <c r="AC337" s="36"/>
      <c r="AD337" s="36"/>
      <c r="AE337" s="36"/>
      <c r="AT337" s="15" t="s">
        <v>136</v>
      </c>
      <c r="AU337" s="15" t="s">
        <v>74</v>
      </c>
    </row>
    <row r="338" s="12" customFormat="1">
      <c r="A338" s="12"/>
      <c r="B338" s="241"/>
      <c r="C338" s="242"/>
      <c r="D338" s="202" t="s">
        <v>138</v>
      </c>
      <c r="E338" s="243" t="s">
        <v>20</v>
      </c>
      <c r="F338" s="244" t="s">
        <v>477</v>
      </c>
      <c r="G338" s="242"/>
      <c r="H338" s="243" t="s">
        <v>20</v>
      </c>
      <c r="I338" s="245"/>
      <c r="J338" s="245"/>
      <c r="K338" s="242"/>
      <c r="L338" s="242"/>
      <c r="M338" s="246"/>
      <c r="N338" s="247"/>
      <c r="O338" s="248"/>
      <c r="P338" s="248"/>
      <c r="Q338" s="248"/>
      <c r="R338" s="248"/>
      <c r="S338" s="248"/>
      <c r="T338" s="248"/>
      <c r="U338" s="248"/>
      <c r="V338" s="248"/>
      <c r="W338" s="248"/>
      <c r="X338" s="249"/>
      <c r="Y338" s="12"/>
      <c r="Z338" s="12"/>
      <c r="AA338" s="12"/>
      <c r="AB338" s="12"/>
      <c r="AC338" s="12"/>
      <c r="AD338" s="12"/>
      <c r="AE338" s="12"/>
      <c r="AT338" s="250" t="s">
        <v>138</v>
      </c>
      <c r="AU338" s="250" t="s">
        <v>74</v>
      </c>
      <c r="AV338" s="12" t="s">
        <v>78</v>
      </c>
      <c r="AW338" s="12" t="s">
        <v>5</v>
      </c>
      <c r="AX338" s="12" t="s">
        <v>74</v>
      </c>
      <c r="AY338" s="250" t="s">
        <v>134</v>
      </c>
    </row>
    <row r="339" s="12" customFormat="1">
      <c r="A339" s="12"/>
      <c r="B339" s="241"/>
      <c r="C339" s="242"/>
      <c r="D339" s="202" t="s">
        <v>138</v>
      </c>
      <c r="E339" s="243" t="s">
        <v>20</v>
      </c>
      <c r="F339" s="244" t="s">
        <v>478</v>
      </c>
      <c r="G339" s="242"/>
      <c r="H339" s="243" t="s">
        <v>20</v>
      </c>
      <c r="I339" s="245"/>
      <c r="J339" s="245"/>
      <c r="K339" s="242"/>
      <c r="L339" s="242"/>
      <c r="M339" s="246"/>
      <c r="N339" s="247"/>
      <c r="O339" s="248"/>
      <c r="P339" s="248"/>
      <c r="Q339" s="248"/>
      <c r="R339" s="248"/>
      <c r="S339" s="248"/>
      <c r="T339" s="248"/>
      <c r="U339" s="248"/>
      <c r="V339" s="248"/>
      <c r="W339" s="248"/>
      <c r="X339" s="249"/>
      <c r="Y339" s="12"/>
      <c r="Z339" s="12"/>
      <c r="AA339" s="12"/>
      <c r="AB339" s="12"/>
      <c r="AC339" s="12"/>
      <c r="AD339" s="12"/>
      <c r="AE339" s="12"/>
      <c r="AT339" s="250" t="s">
        <v>138</v>
      </c>
      <c r="AU339" s="250" t="s">
        <v>74</v>
      </c>
      <c r="AV339" s="12" t="s">
        <v>78</v>
      </c>
      <c r="AW339" s="12" t="s">
        <v>5</v>
      </c>
      <c r="AX339" s="12" t="s">
        <v>74</v>
      </c>
      <c r="AY339" s="250" t="s">
        <v>134</v>
      </c>
    </row>
    <row r="340" s="10" customFormat="1">
      <c r="A340" s="10"/>
      <c r="B340" s="207"/>
      <c r="C340" s="208"/>
      <c r="D340" s="202" t="s">
        <v>138</v>
      </c>
      <c r="E340" s="209" t="s">
        <v>20</v>
      </c>
      <c r="F340" s="210" t="s">
        <v>479</v>
      </c>
      <c r="G340" s="208"/>
      <c r="H340" s="211">
        <v>77.599999999999994</v>
      </c>
      <c r="I340" s="212"/>
      <c r="J340" s="212"/>
      <c r="K340" s="208"/>
      <c r="L340" s="208"/>
      <c r="M340" s="213"/>
      <c r="N340" s="214"/>
      <c r="O340" s="215"/>
      <c r="P340" s="215"/>
      <c r="Q340" s="215"/>
      <c r="R340" s="215"/>
      <c r="S340" s="215"/>
      <c r="T340" s="215"/>
      <c r="U340" s="215"/>
      <c r="V340" s="215"/>
      <c r="W340" s="215"/>
      <c r="X340" s="216"/>
      <c r="Y340" s="10"/>
      <c r="Z340" s="10"/>
      <c r="AA340" s="10"/>
      <c r="AB340" s="10"/>
      <c r="AC340" s="10"/>
      <c r="AD340" s="10"/>
      <c r="AE340" s="10"/>
      <c r="AT340" s="217" t="s">
        <v>138</v>
      </c>
      <c r="AU340" s="217" t="s">
        <v>74</v>
      </c>
      <c r="AV340" s="10" t="s">
        <v>82</v>
      </c>
      <c r="AW340" s="10" t="s">
        <v>5</v>
      </c>
      <c r="AX340" s="10" t="s">
        <v>78</v>
      </c>
      <c r="AY340" s="217" t="s">
        <v>134</v>
      </c>
    </row>
    <row r="341" s="2" customFormat="1" ht="24.15" customHeight="1">
      <c r="A341" s="36"/>
      <c r="B341" s="37"/>
      <c r="C341" s="187" t="s">
        <v>480</v>
      </c>
      <c r="D341" s="188" t="s">
        <v>129</v>
      </c>
      <c r="E341" s="189" t="s">
        <v>481</v>
      </c>
      <c r="F341" s="190" t="s">
        <v>482</v>
      </c>
      <c r="G341" s="191" t="s">
        <v>339</v>
      </c>
      <c r="H341" s="192">
        <v>77.599999999999994</v>
      </c>
      <c r="I341" s="193"/>
      <c r="J341" s="193"/>
      <c r="K341" s="194">
        <f>ROUND(P341*H341,2)</f>
        <v>0</v>
      </c>
      <c r="L341" s="190" t="s">
        <v>133</v>
      </c>
      <c r="M341" s="42"/>
      <c r="N341" s="195" t="s">
        <v>20</v>
      </c>
      <c r="O341" s="196" t="s">
        <v>43</v>
      </c>
      <c r="P341" s="197">
        <f>I341+J341</f>
        <v>0</v>
      </c>
      <c r="Q341" s="197">
        <f>ROUND(I341*H341,2)</f>
        <v>0</v>
      </c>
      <c r="R341" s="197">
        <f>ROUND(J341*H341,2)</f>
        <v>0</v>
      </c>
      <c r="S341" s="82"/>
      <c r="T341" s="198">
        <f>S341*H341</f>
        <v>0</v>
      </c>
      <c r="U341" s="198">
        <v>0</v>
      </c>
      <c r="V341" s="198">
        <f>U341*H341</f>
        <v>0</v>
      </c>
      <c r="W341" s="198">
        <v>0</v>
      </c>
      <c r="X341" s="199">
        <f>W341*H341</f>
        <v>0</v>
      </c>
      <c r="Y341" s="36"/>
      <c r="Z341" s="36"/>
      <c r="AA341" s="36"/>
      <c r="AB341" s="36"/>
      <c r="AC341" s="36"/>
      <c r="AD341" s="36"/>
      <c r="AE341" s="36"/>
      <c r="AR341" s="200" t="s">
        <v>92</v>
      </c>
      <c r="AT341" s="200" t="s">
        <v>129</v>
      </c>
      <c r="AU341" s="200" t="s">
        <v>74</v>
      </c>
      <c r="AY341" s="15" t="s">
        <v>134</v>
      </c>
      <c r="BE341" s="201">
        <f>IF(O341="základní",K341,0)</f>
        <v>0</v>
      </c>
      <c r="BF341" s="201">
        <f>IF(O341="snížená",K341,0)</f>
        <v>0</v>
      </c>
      <c r="BG341" s="201">
        <f>IF(O341="zákl. přenesená",K341,0)</f>
        <v>0</v>
      </c>
      <c r="BH341" s="201">
        <f>IF(O341="sníž. přenesená",K341,0)</f>
        <v>0</v>
      </c>
      <c r="BI341" s="201">
        <f>IF(O341="nulová",K341,0)</f>
        <v>0</v>
      </c>
      <c r="BJ341" s="15" t="s">
        <v>78</v>
      </c>
      <c r="BK341" s="201">
        <f>ROUND(P341*H341,2)</f>
        <v>0</v>
      </c>
      <c r="BL341" s="15" t="s">
        <v>92</v>
      </c>
      <c r="BM341" s="200" t="s">
        <v>483</v>
      </c>
    </row>
    <row r="342" s="2" customFormat="1">
      <c r="A342" s="36"/>
      <c r="B342" s="37"/>
      <c r="C342" s="38"/>
      <c r="D342" s="202" t="s">
        <v>136</v>
      </c>
      <c r="E342" s="38"/>
      <c r="F342" s="203" t="s">
        <v>484</v>
      </c>
      <c r="G342" s="38"/>
      <c r="H342" s="38"/>
      <c r="I342" s="204"/>
      <c r="J342" s="204"/>
      <c r="K342" s="38"/>
      <c r="L342" s="38"/>
      <c r="M342" s="42"/>
      <c r="N342" s="205"/>
      <c r="O342" s="206"/>
      <c r="P342" s="82"/>
      <c r="Q342" s="82"/>
      <c r="R342" s="82"/>
      <c r="S342" s="82"/>
      <c r="T342" s="82"/>
      <c r="U342" s="82"/>
      <c r="V342" s="82"/>
      <c r="W342" s="82"/>
      <c r="X342" s="83"/>
      <c r="Y342" s="36"/>
      <c r="Z342" s="36"/>
      <c r="AA342" s="36"/>
      <c r="AB342" s="36"/>
      <c r="AC342" s="36"/>
      <c r="AD342" s="36"/>
      <c r="AE342" s="36"/>
      <c r="AT342" s="15" t="s">
        <v>136</v>
      </c>
      <c r="AU342" s="15" t="s">
        <v>74</v>
      </c>
    </row>
    <row r="343" s="12" customFormat="1">
      <c r="A343" s="12"/>
      <c r="B343" s="241"/>
      <c r="C343" s="242"/>
      <c r="D343" s="202" t="s">
        <v>138</v>
      </c>
      <c r="E343" s="243" t="s">
        <v>20</v>
      </c>
      <c r="F343" s="244" t="s">
        <v>457</v>
      </c>
      <c r="G343" s="242"/>
      <c r="H343" s="243" t="s">
        <v>20</v>
      </c>
      <c r="I343" s="245"/>
      <c r="J343" s="245"/>
      <c r="K343" s="242"/>
      <c r="L343" s="242"/>
      <c r="M343" s="246"/>
      <c r="N343" s="247"/>
      <c r="O343" s="248"/>
      <c r="P343" s="248"/>
      <c r="Q343" s="248"/>
      <c r="R343" s="248"/>
      <c r="S343" s="248"/>
      <c r="T343" s="248"/>
      <c r="U343" s="248"/>
      <c r="V343" s="248"/>
      <c r="W343" s="248"/>
      <c r="X343" s="249"/>
      <c r="Y343" s="12"/>
      <c r="Z343" s="12"/>
      <c r="AA343" s="12"/>
      <c r="AB343" s="12"/>
      <c r="AC343" s="12"/>
      <c r="AD343" s="12"/>
      <c r="AE343" s="12"/>
      <c r="AT343" s="250" t="s">
        <v>138</v>
      </c>
      <c r="AU343" s="250" t="s">
        <v>74</v>
      </c>
      <c r="AV343" s="12" t="s">
        <v>78</v>
      </c>
      <c r="AW343" s="12" t="s">
        <v>5</v>
      </c>
      <c r="AX343" s="12" t="s">
        <v>74</v>
      </c>
      <c r="AY343" s="250" t="s">
        <v>134</v>
      </c>
    </row>
    <row r="344" s="12" customFormat="1">
      <c r="A344" s="12"/>
      <c r="B344" s="241"/>
      <c r="C344" s="242"/>
      <c r="D344" s="202" t="s">
        <v>138</v>
      </c>
      <c r="E344" s="243" t="s">
        <v>20</v>
      </c>
      <c r="F344" s="244" t="s">
        <v>485</v>
      </c>
      <c r="G344" s="242"/>
      <c r="H344" s="243" t="s">
        <v>20</v>
      </c>
      <c r="I344" s="245"/>
      <c r="J344" s="245"/>
      <c r="K344" s="242"/>
      <c r="L344" s="242"/>
      <c r="M344" s="246"/>
      <c r="N344" s="247"/>
      <c r="O344" s="248"/>
      <c r="P344" s="248"/>
      <c r="Q344" s="248"/>
      <c r="R344" s="248"/>
      <c r="S344" s="248"/>
      <c r="T344" s="248"/>
      <c r="U344" s="248"/>
      <c r="V344" s="248"/>
      <c r="W344" s="248"/>
      <c r="X344" s="249"/>
      <c r="Y344" s="12"/>
      <c r="Z344" s="12"/>
      <c r="AA344" s="12"/>
      <c r="AB344" s="12"/>
      <c r="AC344" s="12"/>
      <c r="AD344" s="12"/>
      <c r="AE344" s="12"/>
      <c r="AT344" s="250" t="s">
        <v>138</v>
      </c>
      <c r="AU344" s="250" t="s">
        <v>74</v>
      </c>
      <c r="AV344" s="12" t="s">
        <v>78</v>
      </c>
      <c r="AW344" s="12" t="s">
        <v>5</v>
      </c>
      <c r="AX344" s="12" t="s">
        <v>74</v>
      </c>
      <c r="AY344" s="250" t="s">
        <v>134</v>
      </c>
    </row>
    <row r="345" s="10" customFormat="1">
      <c r="A345" s="10"/>
      <c r="B345" s="207"/>
      <c r="C345" s="208"/>
      <c r="D345" s="202" t="s">
        <v>138</v>
      </c>
      <c r="E345" s="209" t="s">
        <v>20</v>
      </c>
      <c r="F345" s="210" t="s">
        <v>479</v>
      </c>
      <c r="G345" s="208"/>
      <c r="H345" s="211">
        <v>77.599999999999994</v>
      </c>
      <c r="I345" s="212"/>
      <c r="J345" s="212"/>
      <c r="K345" s="208"/>
      <c r="L345" s="208"/>
      <c r="M345" s="213"/>
      <c r="N345" s="214"/>
      <c r="O345" s="215"/>
      <c r="P345" s="215"/>
      <c r="Q345" s="215"/>
      <c r="R345" s="215"/>
      <c r="S345" s="215"/>
      <c r="T345" s="215"/>
      <c r="U345" s="215"/>
      <c r="V345" s="215"/>
      <c r="W345" s="215"/>
      <c r="X345" s="216"/>
      <c r="Y345" s="10"/>
      <c r="Z345" s="10"/>
      <c r="AA345" s="10"/>
      <c r="AB345" s="10"/>
      <c r="AC345" s="10"/>
      <c r="AD345" s="10"/>
      <c r="AE345" s="10"/>
      <c r="AT345" s="217" t="s">
        <v>138</v>
      </c>
      <c r="AU345" s="217" t="s">
        <v>74</v>
      </c>
      <c r="AV345" s="10" t="s">
        <v>82</v>
      </c>
      <c r="AW345" s="10" t="s">
        <v>5</v>
      </c>
      <c r="AX345" s="10" t="s">
        <v>78</v>
      </c>
      <c r="AY345" s="217" t="s">
        <v>134</v>
      </c>
    </row>
    <row r="346" s="2" customFormat="1" ht="33" customHeight="1">
      <c r="A346" s="36"/>
      <c r="B346" s="37"/>
      <c r="C346" s="187" t="s">
        <v>486</v>
      </c>
      <c r="D346" s="229" t="s">
        <v>129</v>
      </c>
      <c r="E346" s="189" t="s">
        <v>487</v>
      </c>
      <c r="F346" s="190" t="s">
        <v>488</v>
      </c>
      <c r="G346" s="191" t="s">
        <v>132</v>
      </c>
      <c r="H346" s="192">
        <v>6</v>
      </c>
      <c r="I346" s="193"/>
      <c r="J346" s="193"/>
      <c r="K346" s="194">
        <f>ROUND(P346*H346,2)</f>
        <v>0</v>
      </c>
      <c r="L346" s="190" t="s">
        <v>133</v>
      </c>
      <c r="M346" s="42"/>
      <c r="N346" s="195" t="s">
        <v>20</v>
      </c>
      <c r="O346" s="196" t="s">
        <v>43</v>
      </c>
      <c r="P346" s="197">
        <f>I346+J346</f>
        <v>0</v>
      </c>
      <c r="Q346" s="197">
        <f>ROUND(I346*H346,2)</f>
        <v>0</v>
      </c>
      <c r="R346" s="197">
        <f>ROUND(J346*H346,2)</f>
        <v>0</v>
      </c>
      <c r="S346" s="82"/>
      <c r="T346" s="198">
        <f>S346*H346</f>
        <v>0</v>
      </c>
      <c r="U346" s="198">
        <v>0</v>
      </c>
      <c r="V346" s="198">
        <f>U346*H346</f>
        <v>0</v>
      </c>
      <c r="W346" s="198">
        <v>0</v>
      </c>
      <c r="X346" s="199">
        <f>W346*H346</f>
        <v>0</v>
      </c>
      <c r="Y346" s="36"/>
      <c r="Z346" s="36"/>
      <c r="AA346" s="36"/>
      <c r="AB346" s="36"/>
      <c r="AC346" s="36"/>
      <c r="AD346" s="36"/>
      <c r="AE346" s="36"/>
      <c r="AR346" s="200" t="s">
        <v>92</v>
      </c>
      <c r="AT346" s="200" t="s">
        <v>129</v>
      </c>
      <c r="AU346" s="200" t="s">
        <v>74</v>
      </c>
      <c r="AY346" s="15" t="s">
        <v>134</v>
      </c>
      <c r="BE346" s="201">
        <f>IF(O346="základní",K346,0)</f>
        <v>0</v>
      </c>
      <c r="BF346" s="201">
        <f>IF(O346="snížená",K346,0)</f>
        <v>0</v>
      </c>
      <c r="BG346" s="201">
        <f>IF(O346="zákl. přenesená",K346,0)</f>
        <v>0</v>
      </c>
      <c r="BH346" s="201">
        <f>IF(O346="sníž. přenesená",K346,0)</f>
        <v>0</v>
      </c>
      <c r="BI346" s="201">
        <f>IF(O346="nulová",K346,0)</f>
        <v>0</v>
      </c>
      <c r="BJ346" s="15" t="s">
        <v>78</v>
      </c>
      <c r="BK346" s="201">
        <f>ROUND(P346*H346,2)</f>
        <v>0</v>
      </c>
      <c r="BL346" s="15" t="s">
        <v>92</v>
      </c>
      <c r="BM346" s="200" t="s">
        <v>489</v>
      </c>
    </row>
    <row r="347" s="2" customFormat="1">
      <c r="A347" s="36"/>
      <c r="B347" s="37"/>
      <c r="C347" s="38"/>
      <c r="D347" s="202" t="s">
        <v>136</v>
      </c>
      <c r="E347" s="38"/>
      <c r="F347" s="203" t="s">
        <v>490</v>
      </c>
      <c r="G347" s="38"/>
      <c r="H347" s="38"/>
      <c r="I347" s="204"/>
      <c r="J347" s="204"/>
      <c r="K347" s="38"/>
      <c r="L347" s="38"/>
      <c r="M347" s="42"/>
      <c r="N347" s="205"/>
      <c r="O347" s="206"/>
      <c r="P347" s="82"/>
      <c r="Q347" s="82"/>
      <c r="R347" s="82"/>
      <c r="S347" s="82"/>
      <c r="T347" s="82"/>
      <c r="U347" s="82"/>
      <c r="V347" s="82"/>
      <c r="W347" s="82"/>
      <c r="X347" s="83"/>
      <c r="Y347" s="36"/>
      <c r="Z347" s="36"/>
      <c r="AA347" s="36"/>
      <c r="AB347" s="36"/>
      <c r="AC347" s="36"/>
      <c r="AD347" s="36"/>
      <c r="AE347" s="36"/>
      <c r="AT347" s="15" t="s">
        <v>136</v>
      </c>
      <c r="AU347" s="15" t="s">
        <v>74</v>
      </c>
    </row>
    <row r="348" s="12" customFormat="1">
      <c r="A348" s="12"/>
      <c r="B348" s="241"/>
      <c r="C348" s="242"/>
      <c r="D348" s="202" t="s">
        <v>138</v>
      </c>
      <c r="E348" s="243" t="s">
        <v>20</v>
      </c>
      <c r="F348" s="244" t="s">
        <v>491</v>
      </c>
      <c r="G348" s="242"/>
      <c r="H348" s="243" t="s">
        <v>20</v>
      </c>
      <c r="I348" s="245"/>
      <c r="J348" s="245"/>
      <c r="K348" s="242"/>
      <c r="L348" s="242"/>
      <c r="M348" s="246"/>
      <c r="N348" s="247"/>
      <c r="O348" s="248"/>
      <c r="P348" s="248"/>
      <c r="Q348" s="248"/>
      <c r="R348" s="248"/>
      <c r="S348" s="248"/>
      <c r="T348" s="248"/>
      <c r="U348" s="248"/>
      <c r="V348" s="248"/>
      <c r="W348" s="248"/>
      <c r="X348" s="249"/>
      <c r="Y348" s="12"/>
      <c r="Z348" s="12"/>
      <c r="AA348" s="12"/>
      <c r="AB348" s="12"/>
      <c r="AC348" s="12"/>
      <c r="AD348" s="12"/>
      <c r="AE348" s="12"/>
      <c r="AT348" s="250" t="s">
        <v>138</v>
      </c>
      <c r="AU348" s="250" t="s">
        <v>74</v>
      </c>
      <c r="AV348" s="12" t="s">
        <v>78</v>
      </c>
      <c r="AW348" s="12" t="s">
        <v>5</v>
      </c>
      <c r="AX348" s="12" t="s">
        <v>74</v>
      </c>
      <c r="AY348" s="250" t="s">
        <v>134</v>
      </c>
    </row>
    <row r="349" s="10" customFormat="1">
      <c r="A349" s="10"/>
      <c r="B349" s="207"/>
      <c r="C349" s="208"/>
      <c r="D349" s="202" t="s">
        <v>138</v>
      </c>
      <c r="E349" s="209" t="s">
        <v>20</v>
      </c>
      <c r="F349" s="210" t="s">
        <v>177</v>
      </c>
      <c r="G349" s="208"/>
      <c r="H349" s="211">
        <v>6</v>
      </c>
      <c r="I349" s="212"/>
      <c r="J349" s="212"/>
      <c r="K349" s="208"/>
      <c r="L349" s="208"/>
      <c r="M349" s="213"/>
      <c r="N349" s="251"/>
      <c r="O349" s="252"/>
      <c r="P349" s="252"/>
      <c r="Q349" s="252"/>
      <c r="R349" s="252"/>
      <c r="S349" s="252"/>
      <c r="T349" s="252"/>
      <c r="U349" s="252"/>
      <c r="V349" s="252"/>
      <c r="W349" s="252"/>
      <c r="X349" s="253"/>
      <c r="Y349" s="10"/>
      <c r="Z349" s="10"/>
      <c r="AA349" s="10"/>
      <c r="AB349" s="10"/>
      <c r="AC349" s="10"/>
      <c r="AD349" s="10"/>
      <c r="AE349" s="10"/>
      <c r="AT349" s="217" t="s">
        <v>138</v>
      </c>
      <c r="AU349" s="217" t="s">
        <v>74</v>
      </c>
      <c r="AV349" s="10" t="s">
        <v>82</v>
      </c>
      <c r="AW349" s="10" t="s">
        <v>5</v>
      </c>
      <c r="AX349" s="10" t="s">
        <v>78</v>
      </c>
      <c r="AY349" s="217" t="s">
        <v>134</v>
      </c>
    </row>
    <row r="350" s="2" customFormat="1" ht="6.96" customHeight="1">
      <c r="A350" s="36"/>
      <c r="B350" s="57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42"/>
      <c r="N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</row>
  </sheetData>
  <sheetProtection sheet="1" autoFilter="0" formatColumns="0" formatRows="0" objects="1" scenarios="1" spinCount="100000" saltValue="j5alF95LaUD9Y3uXAaCGAaeEwpZJ5yMHyNnBrXVaiBwfk4yk2UMbgTDfWf1pLAKUgxMz6UNy60lCbQalWNFePw==" hashValue="nML/ci1ErEhxamZ/Jx4j27sr8ERANvy4tk2X4NnWwFVD12M2GWhUOQKw+dyuYtre3k077Arv0+aLVQzUEDd1EQ==" algorithmName="SHA-512" password="CC35"/>
  <autoFilter ref="C86:L349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8"/>
      <c r="AT3" s="15" t="s">
        <v>82</v>
      </c>
    </row>
    <row r="4" s="1" customFormat="1" ht="24.96" customHeight="1">
      <c r="B4" s="18"/>
      <c r="D4" s="141" t="s">
        <v>99</v>
      </c>
      <c r="M4" s="18"/>
      <c r="N4" s="142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3" t="s">
        <v>17</v>
      </c>
      <c r="M6" s="18"/>
    </row>
    <row r="7" s="1" customFormat="1" ht="16.5" customHeight="1">
      <c r="B7" s="18"/>
      <c r="E7" s="144" t="str">
        <f>'Rekapitulace zakázky'!K6</f>
        <v>Oprava výhybek v žst. Děčín hl. n.</v>
      </c>
      <c r="F7" s="143"/>
      <c r="G7" s="143"/>
      <c r="H7" s="143"/>
      <c r="M7" s="18"/>
    </row>
    <row r="8" s="1" customFormat="1" ht="12" customHeight="1">
      <c r="B8" s="18"/>
      <c r="D8" s="143" t="s">
        <v>100</v>
      </c>
      <c r="M8" s="18"/>
    </row>
    <row r="9" s="2" customFormat="1" ht="16.5" customHeight="1">
      <c r="A9" s="36"/>
      <c r="B9" s="42"/>
      <c r="C9" s="36"/>
      <c r="D9" s="36"/>
      <c r="E9" s="144" t="s">
        <v>101</v>
      </c>
      <c r="F9" s="36"/>
      <c r="G9" s="36"/>
      <c r="H9" s="36"/>
      <c r="I9" s="36"/>
      <c r="J9" s="36"/>
      <c r="K9" s="36"/>
      <c r="L9" s="36"/>
      <c r="M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3" t="s">
        <v>102</v>
      </c>
      <c r="E10" s="36"/>
      <c r="F10" s="36"/>
      <c r="G10" s="36"/>
      <c r="H10" s="36"/>
      <c r="I10" s="36"/>
      <c r="J10" s="36"/>
      <c r="K10" s="36"/>
      <c r="L10" s="36"/>
      <c r="M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492</v>
      </c>
      <c r="F11" s="36"/>
      <c r="G11" s="36"/>
      <c r="H11" s="36"/>
      <c r="I11" s="36"/>
      <c r="J11" s="36"/>
      <c r="K11" s="36"/>
      <c r="L11" s="36"/>
      <c r="M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3" t="s">
        <v>19</v>
      </c>
      <c r="E13" s="36"/>
      <c r="F13" s="133" t="s">
        <v>20</v>
      </c>
      <c r="G13" s="36"/>
      <c r="H13" s="36"/>
      <c r="I13" s="143" t="s">
        <v>21</v>
      </c>
      <c r="J13" s="133" t="s">
        <v>20</v>
      </c>
      <c r="K13" s="36"/>
      <c r="L13" s="36"/>
      <c r="M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3" t="s">
        <v>22</v>
      </c>
      <c r="E14" s="36"/>
      <c r="F14" s="133" t="s">
        <v>33</v>
      </c>
      <c r="G14" s="36"/>
      <c r="H14" s="36"/>
      <c r="I14" s="143" t="s">
        <v>24</v>
      </c>
      <c r="J14" s="147" t="str">
        <f>'Rekapitulace zakázky'!AN8</f>
        <v>2. 8. 2022</v>
      </c>
      <c r="K14" s="36"/>
      <c r="L14" s="36"/>
      <c r="M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3" t="s">
        <v>26</v>
      </c>
      <c r="E16" s="36"/>
      <c r="F16" s="36"/>
      <c r="G16" s="36"/>
      <c r="H16" s="36"/>
      <c r="I16" s="143" t="s">
        <v>27</v>
      </c>
      <c r="J16" s="133" t="str">
        <f>IF('Rekapitulace zakázky'!AN10="","",'Rekapitulace zakázky'!AN10)</f>
        <v/>
      </c>
      <c r="K16" s="36"/>
      <c r="L16" s="36"/>
      <c r="M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tr">
        <f>IF('Rekapitulace zakázky'!E11="","",'Rekapitulace zakázky'!E11)</f>
        <v>ST UL</v>
      </c>
      <c r="F17" s="36"/>
      <c r="G17" s="36"/>
      <c r="H17" s="36"/>
      <c r="I17" s="143" t="s">
        <v>29</v>
      </c>
      <c r="J17" s="133" t="str">
        <f>IF('Rekapitulace zakázky'!AN11="","",'Rekapitulace zakázky'!AN11)</f>
        <v/>
      </c>
      <c r="K17" s="36"/>
      <c r="L17" s="36"/>
      <c r="M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3" t="s">
        <v>30</v>
      </c>
      <c r="E19" s="36"/>
      <c r="F19" s="36"/>
      <c r="G19" s="36"/>
      <c r="H19" s="36"/>
      <c r="I19" s="143" t="s">
        <v>27</v>
      </c>
      <c r="J19" s="31" t="str">
        <f>'Rekapitulace zakázky'!AN13</f>
        <v>Vyplň údaj</v>
      </c>
      <c r="K19" s="36"/>
      <c r="L19" s="36"/>
      <c r="M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3"/>
      <c r="G20" s="133"/>
      <c r="H20" s="133"/>
      <c r="I20" s="143" t="s">
        <v>29</v>
      </c>
      <c r="J20" s="31" t="str">
        <f>'Rekapitulace zakázky'!AN14</f>
        <v>Vyplň údaj</v>
      </c>
      <c r="K20" s="36"/>
      <c r="L20" s="36"/>
      <c r="M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3" t="s">
        <v>32</v>
      </c>
      <c r="E22" s="36"/>
      <c r="F22" s="36"/>
      <c r="G22" s="36"/>
      <c r="H22" s="36"/>
      <c r="I22" s="143" t="s">
        <v>27</v>
      </c>
      <c r="J22" s="133" t="str">
        <f>IF('Rekapitulace zakázky'!AN16="","",'Rekapitulace zakázky'!AN16)</f>
        <v/>
      </c>
      <c r="K22" s="36"/>
      <c r="L22" s="36"/>
      <c r="M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zakázky'!E17="","",'Rekapitulace zakázky'!E17)</f>
        <v xml:space="preserve"> </v>
      </c>
      <c r="F23" s="36"/>
      <c r="G23" s="36"/>
      <c r="H23" s="36"/>
      <c r="I23" s="143" t="s">
        <v>29</v>
      </c>
      <c r="J23" s="133" t="str">
        <f>IF('Rekapitulace zakázky'!AN17="","",'Rekapitulace zakázky'!AN17)</f>
        <v/>
      </c>
      <c r="K23" s="36"/>
      <c r="L23" s="36"/>
      <c r="M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3" t="s">
        <v>34</v>
      </c>
      <c r="E25" s="36"/>
      <c r="F25" s="36"/>
      <c r="G25" s="36"/>
      <c r="H25" s="36"/>
      <c r="I25" s="143" t="s">
        <v>27</v>
      </c>
      <c r="J25" s="133" t="s">
        <v>20</v>
      </c>
      <c r="K25" s="36"/>
      <c r="L25" s="36"/>
      <c r="M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35</v>
      </c>
      <c r="F26" s="36"/>
      <c r="G26" s="36"/>
      <c r="H26" s="36"/>
      <c r="I26" s="143" t="s">
        <v>29</v>
      </c>
      <c r="J26" s="133" t="s">
        <v>20</v>
      </c>
      <c r="K26" s="36"/>
      <c r="L26" s="36"/>
      <c r="M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3" t="s">
        <v>36</v>
      </c>
      <c r="E28" s="36"/>
      <c r="F28" s="36"/>
      <c r="G28" s="36"/>
      <c r="H28" s="36"/>
      <c r="I28" s="36"/>
      <c r="J28" s="36"/>
      <c r="K28" s="36"/>
      <c r="L28" s="36"/>
      <c r="M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8"/>
      <c r="B29" s="149"/>
      <c r="C29" s="148"/>
      <c r="D29" s="148"/>
      <c r="E29" s="150" t="s">
        <v>20</v>
      </c>
      <c r="F29" s="150"/>
      <c r="G29" s="150"/>
      <c r="H29" s="150"/>
      <c r="I29" s="148"/>
      <c r="J29" s="148"/>
      <c r="K29" s="148"/>
      <c r="L29" s="148"/>
      <c r="M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2"/>
      <c r="J31" s="152"/>
      <c r="K31" s="152"/>
      <c r="L31" s="152"/>
      <c r="M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3" t="s">
        <v>104</v>
      </c>
      <c r="F32" s="36"/>
      <c r="G32" s="36"/>
      <c r="H32" s="36"/>
      <c r="I32" s="36"/>
      <c r="J32" s="36"/>
      <c r="K32" s="153">
        <f>I65</f>
        <v>0</v>
      </c>
      <c r="L32" s="36"/>
      <c r="M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3" t="s">
        <v>105</v>
      </c>
      <c r="F33" s="36"/>
      <c r="G33" s="36"/>
      <c r="H33" s="36"/>
      <c r="I33" s="36"/>
      <c r="J33" s="36"/>
      <c r="K33" s="153">
        <f>J65</f>
        <v>0</v>
      </c>
      <c r="L33" s="36"/>
      <c r="M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4" t="s">
        <v>38</v>
      </c>
      <c r="E34" s="36"/>
      <c r="F34" s="36"/>
      <c r="G34" s="36"/>
      <c r="H34" s="36"/>
      <c r="I34" s="36"/>
      <c r="J34" s="36"/>
      <c r="K34" s="155">
        <f>ROUND(K87, 2)</f>
        <v>0</v>
      </c>
      <c r="L34" s="36"/>
      <c r="M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2"/>
      <c r="E35" s="152"/>
      <c r="F35" s="152"/>
      <c r="G35" s="152"/>
      <c r="H35" s="152"/>
      <c r="I35" s="152"/>
      <c r="J35" s="152"/>
      <c r="K35" s="152"/>
      <c r="L35" s="152"/>
      <c r="M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6" t="s">
        <v>40</v>
      </c>
      <c r="G36" s="36"/>
      <c r="H36" s="36"/>
      <c r="I36" s="156" t="s">
        <v>39</v>
      </c>
      <c r="J36" s="36"/>
      <c r="K36" s="156" t="s">
        <v>41</v>
      </c>
      <c r="L36" s="36"/>
      <c r="M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7" t="s">
        <v>42</v>
      </c>
      <c r="E37" s="143" t="s">
        <v>43</v>
      </c>
      <c r="F37" s="153">
        <f>ROUND((SUM(BE87:BE107)),  2)</f>
        <v>0</v>
      </c>
      <c r="G37" s="36"/>
      <c r="H37" s="36"/>
      <c r="I37" s="158">
        <v>0.20999999999999999</v>
      </c>
      <c r="J37" s="36"/>
      <c r="K37" s="153">
        <f>ROUND(((SUM(BE87:BE107))*I37),  2)</f>
        <v>0</v>
      </c>
      <c r="L37" s="36"/>
      <c r="M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3" t="s">
        <v>44</v>
      </c>
      <c r="F38" s="153">
        <f>ROUND((SUM(BF87:BF107)),  2)</f>
        <v>0</v>
      </c>
      <c r="G38" s="36"/>
      <c r="H38" s="36"/>
      <c r="I38" s="158">
        <v>0.14999999999999999</v>
      </c>
      <c r="J38" s="36"/>
      <c r="K38" s="153">
        <f>ROUND(((SUM(BF87:BF107))*I38),  2)</f>
        <v>0</v>
      </c>
      <c r="L38" s="36"/>
      <c r="M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3" t="s">
        <v>45</v>
      </c>
      <c r="F39" s="153">
        <f>ROUND((SUM(BG87:BG107)),  2)</f>
        <v>0</v>
      </c>
      <c r="G39" s="36"/>
      <c r="H39" s="36"/>
      <c r="I39" s="158">
        <v>0.20999999999999999</v>
      </c>
      <c r="J39" s="36"/>
      <c r="K39" s="153">
        <f>0</f>
        <v>0</v>
      </c>
      <c r="L39" s="36"/>
      <c r="M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3" t="s">
        <v>46</v>
      </c>
      <c r="F40" s="153">
        <f>ROUND((SUM(BH87:BH107)),  2)</f>
        <v>0</v>
      </c>
      <c r="G40" s="36"/>
      <c r="H40" s="36"/>
      <c r="I40" s="158">
        <v>0.14999999999999999</v>
      </c>
      <c r="J40" s="36"/>
      <c r="K40" s="153">
        <f>0</f>
        <v>0</v>
      </c>
      <c r="L40" s="36"/>
      <c r="M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3" t="s">
        <v>47</v>
      </c>
      <c r="F41" s="153">
        <f>ROUND((SUM(BI87:BI107)),  2)</f>
        <v>0</v>
      </c>
      <c r="G41" s="36"/>
      <c r="H41" s="36"/>
      <c r="I41" s="158">
        <v>0</v>
      </c>
      <c r="J41" s="36"/>
      <c r="K41" s="153">
        <f>0</f>
        <v>0</v>
      </c>
      <c r="L41" s="36"/>
      <c r="M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9"/>
      <c r="D43" s="160" t="s">
        <v>48</v>
      </c>
      <c r="E43" s="161"/>
      <c r="F43" s="161"/>
      <c r="G43" s="162" t="s">
        <v>49</v>
      </c>
      <c r="H43" s="163" t="s">
        <v>50</v>
      </c>
      <c r="I43" s="161"/>
      <c r="J43" s="161"/>
      <c r="K43" s="164">
        <f>SUM(K34:K41)</f>
        <v>0</v>
      </c>
      <c r="L43" s="165"/>
      <c r="M43" s="14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106</v>
      </c>
      <c r="D49" s="38"/>
      <c r="E49" s="38"/>
      <c r="F49" s="38"/>
      <c r="G49" s="38"/>
      <c r="H49" s="38"/>
      <c r="I49" s="38"/>
      <c r="J49" s="38"/>
      <c r="K49" s="38"/>
      <c r="L49" s="38"/>
      <c r="M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17</v>
      </c>
      <c r="D51" s="38"/>
      <c r="E51" s="38"/>
      <c r="F51" s="38"/>
      <c r="G51" s="38"/>
      <c r="H51" s="38"/>
      <c r="I51" s="38"/>
      <c r="J51" s="38"/>
      <c r="K51" s="38"/>
      <c r="L51" s="38"/>
      <c r="M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70" t="str">
        <f>E7</f>
        <v>Oprava výhybek v žst. Děčín hl. n.</v>
      </c>
      <c r="F52" s="30"/>
      <c r="G52" s="30"/>
      <c r="H52" s="30"/>
      <c r="I52" s="38"/>
      <c r="J52" s="38"/>
      <c r="K52" s="38"/>
      <c r="L52" s="38"/>
      <c r="M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100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70" t="s">
        <v>101</v>
      </c>
      <c r="F54" s="38"/>
      <c r="G54" s="38"/>
      <c r="H54" s="38"/>
      <c r="I54" s="38"/>
      <c r="J54" s="38"/>
      <c r="K54" s="38"/>
      <c r="L54" s="38"/>
      <c r="M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102</v>
      </c>
      <c r="D55" s="38"/>
      <c r="E55" s="38"/>
      <c r="F55" s="38"/>
      <c r="G55" s="38"/>
      <c r="H55" s="38"/>
      <c r="I55" s="38"/>
      <c r="J55" s="38"/>
      <c r="K55" s="38"/>
      <c r="L55" s="38"/>
      <c r="M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2 - SO 02</v>
      </c>
      <c r="F56" s="38"/>
      <c r="G56" s="38"/>
      <c r="H56" s="38"/>
      <c r="I56" s="38"/>
      <c r="J56" s="38"/>
      <c r="K56" s="38"/>
      <c r="L56" s="38"/>
      <c r="M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22</v>
      </c>
      <c r="D58" s="38"/>
      <c r="E58" s="38"/>
      <c r="F58" s="25" t="str">
        <f>F14</f>
        <v xml:space="preserve"> </v>
      </c>
      <c r="G58" s="38"/>
      <c r="H58" s="38"/>
      <c r="I58" s="30" t="s">
        <v>24</v>
      </c>
      <c r="J58" s="70" t="str">
        <f>IF(J14="","",J14)</f>
        <v>2. 8. 2022</v>
      </c>
      <c r="K58" s="38"/>
      <c r="L58" s="38"/>
      <c r="M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26</v>
      </c>
      <c r="D60" s="38"/>
      <c r="E60" s="38"/>
      <c r="F60" s="25" t="str">
        <f>E17</f>
        <v>ST UL</v>
      </c>
      <c r="G60" s="38"/>
      <c r="H60" s="38"/>
      <c r="I60" s="30" t="s">
        <v>32</v>
      </c>
      <c r="J60" s="34" t="str">
        <f>E23</f>
        <v xml:space="preserve"> </v>
      </c>
      <c r="K60" s="38"/>
      <c r="L60" s="38"/>
      <c r="M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30</v>
      </c>
      <c r="D61" s="38"/>
      <c r="E61" s="38"/>
      <c r="F61" s="25" t="str">
        <f>IF(E20="","",E20)</f>
        <v>Vyplň údaj</v>
      </c>
      <c r="G61" s="38"/>
      <c r="H61" s="38"/>
      <c r="I61" s="30" t="s">
        <v>34</v>
      </c>
      <c r="J61" s="34" t="str">
        <f>E26</f>
        <v>Tomáš Šrédl</v>
      </c>
      <c r="K61" s="38"/>
      <c r="L61" s="38"/>
      <c r="M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1" t="s">
        <v>107</v>
      </c>
      <c r="D63" s="172"/>
      <c r="E63" s="172"/>
      <c r="F63" s="172"/>
      <c r="G63" s="172"/>
      <c r="H63" s="172"/>
      <c r="I63" s="173" t="s">
        <v>108</v>
      </c>
      <c r="J63" s="173" t="s">
        <v>109</v>
      </c>
      <c r="K63" s="173" t="s">
        <v>110</v>
      </c>
      <c r="L63" s="172"/>
      <c r="M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4" t="s">
        <v>72</v>
      </c>
      <c r="D65" s="38"/>
      <c r="E65" s="38"/>
      <c r="F65" s="38"/>
      <c r="G65" s="38"/>
      <c r="H65" s="38"/>
      <c r="I65" s="100">
        <f>Q87</f>
        <v>0</v>
      </c>
      <c r="J65" s="100">
        <f>R87</f>
        <v>0</v>
      </c>
      <c r="K65" s="100">
        <f>K87</f>
        <v>0</v>
      </c>
      <c r="L65" s="38"/>
      <c r="M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111</v>
      </c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112</v>
      </c>
      <c r="D72" s="38"/>
      <c r="E72" s="38"/>
      <c r="F72" s="38"/>
      <c r="G72" s="38"/>
      <c r="H72" s="38"/>
      <c r="I72" s="38"/>
      <c r="J72" s="38"/>
      <c r="K72" s="38"/>
      <c r="L72" s="38"/>
      <c r="M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38"/>
      <c r="J74" s="38"/>
      <c r="K74" s="38"/>
      <c r="L74" s="38"/>
      <c r="M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výhybek v žst. Děčín hl. n.</v>
      </c>
      <c r="F75" s="30"/>
      <c r="G75" s="30"/>
      <c r="H75" s="30"/>
      <c r="I75" s="38"/>
      <c r="J75" s="38"/>
      <c r="K75" s="38"/>
      <c r="L75" s="38"/>
      <c r="M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100</v>
      </c>
      <c r="D76" s="20"/>
      <c r="E76" s="20"/>
      <c r="F76" s="20"/>
      <c r="G76" s="20"/>
      <c r="H76" s="20"/>
      <c r="I76" s="20"/>
      <c r="J76" s="20"/>
      <c r="K76" s="20"/>
      <c r="L76" s="20"/>
      <c r="M76" s="18"/>
    </row>
    <row r="77" s="2" customFormat="1" ht="16.5" customHeight="1">
      <c r="A77" s="36"/>
      <c r="B77" s="37"/>
      <c r="C77" s="38"/>
      <c r="D77" s="38"/>
      <c r="E77" s="170" t="s">
        <v>101</v>
      </c>
      <c r="F77" s="38"/>
      <c r="G77" s="38"/>
      <c r="H77" s="38"/>
      <c r="I77" s="38"/>
      <c r="J77" s="38"/>
      <c r="K77" s="38"/>
      <c r="L77" s="38"/>
      <c r="M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102</v>
      </c>
      <c r="D78" s="38"/>
      <c r="E78" s="38"/>
      <c r="F78" s="38"/>
      <c r="G78" s="38"/>
      <c r="H78" s="38"/>
      <c r="I78" s="38"/>
      <c r="J78" s="38"/>
      <c r="K78" s="38"/>
      <c r="L78" s="38"/>
      <c r="M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2 - SO 02</v>
      </c>
      <c r="F79" s="38"/>
      <c r="G79" s="38"/>
      <c r="H79" s="38"/>
      <c r="I79" s="38"/>
      <c r="J79" s="38"/>
      <c r="K79" s="38"/>
      <c r="L79" s="38"/>
      <c r="M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22</v>
      </c>
      <c r="D81" s="38"/>
      <c r="E81" s="38"/>
      <c r="F81" s="25" t="str">
        <f>F14</f>
        <v xml:space="preserve"> </v>
      </c>
      <c r="G81" s="38"/>
      <c r="H81" s="38"/>
      <c r="I81" s="30" t="s">
        <v>24</v>
      </c>
      <c r="J81" s="70" t="str">
        <f>IF(J14="","",J14)</f>
        <v>2. 8. 2022</v>
      </c>
      <c r="K81" s="38"/>
      <c r="L81" s="38"/>
      <c r="M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26</v>
      </c>
      <c r="D83" s="38"/>
      <c r="E83" s="38"/>
      <c r="F83" s="25" t="str">
        <f>E17</f>
        <v>ST UL</v>
      </c>
      <c r="G83" s="38"/>
      <c r="H83" s="38"/>
      <c r="I83" s="30" t="s">
        <v>32</v>
      </c>
      <c r="J83" s="34" t="str">
        <f>E23</f>
        <v xml:space="preserve"> </v>
      </c>
      <c r="K83" s="38"/>
      <c r="L83" s="38"/>
      <c r="M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34</v>
      </c>
      <c r="J84" s="34" t="str">
        <f>E26</f>
        <v>Tomáš Šrédl</v>
      </c>
      <c r="K84" s="38"/>
      <c r="L84" s="38"/>
      <c r="M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9" customFormat="1" ht="29.28" customHeight="1">
      <c r="A86" s="175"/>
      <c r="B86" s="176"/>
      <c r="C86" s="177" t="s">
        <v>113</v>
      </c>
      <c r="D86" s="178" t="s">
        <v>57</v>
      </c>
      <c r="E86" s="178" t="s">
        <v>53</v>
      </c>
      <c r="F86" s="178" t="s">
        <v>54</v>
      </c>
      <c r="G86" s="178" t="s">
        <v>114</v>
      </c>
      <c r="H86" s="178" t="s">
        <v>115</v>
      </c>
      <c r="I86" s="178" t="s">
        <v>116</v>
      </c>
      <c r="J86" s="178" t="s">
        <v>117</v>
      </c>
      <c r="K86" s="178" t="s">
        <v>110</v>
      </c>
      <c r="L86" s="179" t="s">
        <v>118</v>
      </c>
      <c r="M86" s="180"/>
      <c r="N86" s="90" t="s">
        <v>20</v>
      </c>
      <c r="O86" s="91" t="s">
        <v>42</v>
      </c>
      <c r="P86" s="91" t="s">
        <v>119</v>
      </c>
      <c r="Q86" s="91" t="s">
        <v>120</v>
      </c>
      <c r="R86" s="91" t="s">
        <v>121</v>
      </c>
      <c r="S86" s="91" t="s">
        <v>122</v>
      </c>
      <c r="T86" s="91" t="s">
        <v>123</v>
      </c>
      <c r="U86" s="91" t="s">
        <v>124</v>
      </c>
      <c r="V86" s="91" t="s">
        <v>125</v>
      </c>
      <c r="W86" s="91" t="s">
        <v>126</v>
      </c>
      <c r="X86" s="92" t="s">
        <v>127</v>
      </c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128</v>
      </c>
      <c r="D87" s="38"/>
      <c r="E87" s="38"/>
      <c r="F87" s="38"/>
      <c r="G87" s="38"/>
      <c r="H87" s="38"/>
      <c r="I87" s="38"/>
      <c r="J87" s="38"/>
      <c r="K87" s="181">
        <f>BK87</f>
        <v>0</v>
      </c>
      <c r="L87" s="38"/>
      <c r="M87" s="42"/>
      <c r="N87" s="93"/>
      <c r="O87" s="182"/>
      <c r="P87" s="94"/>
      <c r="Q87" s="183">
        <f>SUM(Q88:Q107)</f>
        <v>0</v>
      </c>
      <c r="R87" s="183">
        <f>SUM(R88:R107)</f>
        <v>0</v>
      </c>
      <c r="S87" s="94"/>
      <c r="T87" s="184">
        <f>SUM(T88:T107)</f>
        <v>0</v>
      </c>
      <c r="U87" s="94"/>
      <c r="V87" s="184">
        <f>SUM(V88:V107)</f>
        <v>99</v>
      </c>
      <c r="W87" s="94"/>
      <c r="X87" s="185">
        <f>SUM(X88:X107)</f>
        <v>0</v>
      </c>
      <c r="Y87" s="36"/>
      <c r="Z87" s="36"/>
      <c r="AA87" s="36"/>
      <c r="AB87" s="36"/>
      <c r="AC87" s="36"/>
      <c r="AD87" s="36"/>
      <c r="AE87" s="36"/>
      <c r="AT87" s="15" t="s">
        <v>73</v>
      </c>
      <c r="AU87" s="15" t="s">
        <v>111</v>
      </c>
      <c r="BK87" s="186">
        <f>SUM(BK88:BK107)</f>
        <v>0</v>
      </c>
    </row>
    <row r="88" s="2" customFormat="1" ht="24.15" customHeight="1">
      <c r="A88" s="36"/>
      <c r="B88" s="37"/>
      <c r="C88" s="187" t="s">
        <v>78</v>
      </c>
      <c r="D88" s="229" t="s">
        <v>129</v>
      </c>
      <c r="E88" s="189" t="s">
        <v>493</v>
      </c>
      <c r="F88" s="190" t="s">
        <v>494</v>
      </c>
      <c r="G88" s="191" t="s">
        <v>244</v>
      </c>
      <c r="H88" s="192">
        <v>700</v>
      </c>
      <c r="I88" s="193"/>
      <c r="J88" s="193"/>
      <c r="K88" s="194">
        <f>ROUND(P88*H88,2)</f>
        <v>0</v>
      </c>
      <c r="L88" s="190" t="s">
        <v>133</v>
      </c>
      <c r="M88" s="42"/>
      <c r="N88" s="195" t="s">
        <v>20</v>
      </c>
      <c r="O88" s="196" t="s">
        <v>43</v>
      </c>
      <c r="P88" s="197">
        <f>I88+J88</f>
        <v>0</v>
      </c>
      <c r="Q88" s="197">
        <f>ROUND(I88*H88,2)</f>
        <v>0</v>
      </c>
      <c r="R88" s="197">
        <f>ROUND(J88*H88,2)</f>
        <v>0</v>
      </c>
      <c r="S88" s="82"/>
      <c r="T88" s="198">
        <f>S88*H88</f>
        <v>0</v>
      </c>
      <c r="U88" s="198">
        <v>0</v>
      </c>
      <c r="V88" s="198">
        <f>U88*H88</f>
        <v>0</v>
      </c>
      <c r="W88" s="198">
        <v>0</v>
      </c>
      <c r="X88" s="199">
        <f>W88*H88</f>
        <v>0</v>
      </c>
      <c r="Y88" s="36"/>
      <c r="Z88" s="36"/>
      <c r="AA88" s="36"/>
      <c r="AB88" s="36"/>
      <c r="AC88" s="36"/>
      <c r="AD88" s="36"/>
      <c r="AE88" s="36"/>
      <c r="AR88" s="200" t="s">
        <v>92</v>
      </c>
      <c r="AT88" s="200" t="s">
        <v>129</v>
      </c>
      <c r="AU88" s="200" t="s">
        <v>74</v>
      </c>
      <c r="AY88" s="15" t="s">
        <v>134</v>
      </c>
      <c r="BE88" s="201">
        <f>IF(O88="základní",K88,0)</f>
        <v>0</v>
      </c>
      <c r="BF88" s="201">
        <f>IF(O88="snížená",K88,0)</f>
        <v>0</v>
      </c>
      <c r="BG88" s="201">
        <f>IF(O88="zákl. přenesená",K88,0)</f>
        <v>0</v>
      </c>
      <c r="BH88" s="201">
        <f>IF(O88="sníž. přenesená",K88,0)</f>
        <v>0</v>
      </c>
      <c r="BI88" s="201">
        <f>IF(O88="nulová",K88,0)</f>
        <v>0</v>
      </c>
      <c r="BJ88" s="15" t="s">
        <v>78</v>
      </c>
      <c r="BK88" s="201">
        <f>ROUND(P88*H88,2)</f>
        <v>0</v>
      </c>
      <c r="BL88" s="15" t="s">
        <v>92</v>
      </c>
      <c r="BM88" s="200" t="s">
        <v>495</v>
      </c>
    </row>
    <row r="89" s="2" customFormat="1">
      <c r="A89" s="36"/>
      <c r="B89" s="37"/>
      <c r="C89" s="38"/>
      <c r="D89" s="202" t="s">
        <v>136</v>
      </c>
      <c r="E89" s="38"/>
      <c r="F89" s="203" t="s">
        <v>496</v>
      </c>
      <c r="G89" s="38"/>
      <c r="H89" s="38"/>
      <c r="I89" s="204"/>
      <c r="J89" s="204"/>
      <c r="K89" s="38"/>
      <c r="L89" s="38"/>
      <c r="M89" s="42"/>
      <c r="N89" s="205"/>
      <c r="O89" s="206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136</v>
      </c>
      <c r="AU89" s="15" t="s">
        <v>74</v>
      </c>
    </row>
    <row r="90" s="10" customFormat="1">
      <c r="A90" s="10"/>
      <c r="B90" s="207"/>
      <c r="C90" s="208"/>
      <c r="D90" s="202" t="s">
        <v>138</v>
      </c>
      <c r="E90" s="209" t="s">
        <v>20</v>
      </c>
      <c r="F90" s="210" t="s">
        <v>497</v>
      </c>
      <c r="G90" s="208"/>
      <c r="H90" s="211">
        <v>700</v>
      </c>
      <c r="I90" s="212"/>
      <c r="J90" s="212"/>
      <c r="K90" s="208"/>
      <c r="L90" s="208"/>
      <c r="M90" s="213"/>
      <c r="N90" s="214"/>
      <c r="O90" s="215"/>
      <c r="P90" s="215"/>
      <c r="Q90" s="215"/>
      <c r="R90" s="215"/>
      <c r="S90" s="215"/>
      <c r="T90" s="215"/>
      <c r="U90" s="215"/>
      <c r="V90" s="215"/>
      <c r="W90" s="215"/>
      <c r="X90" s="216"/>
      <c r="Y90" s="10"/>
      <c r="Z90" s="10"/>
      <c r="AA90" s="10"/>
      <c r="AB90" s="10"/>
      <c r="AC90" s="10"/>
      <c r="AD90" s="10"/>
      <c r="AE90" s="10"/>
      <c r="AT90" s="217" t="s">
        <v>138</v>
      </c>
      <c r="AU90" s="217" t="s">
        <v>74</v>
      </c>
      <c r="AV90" s="10" t="s">
        <v>82</v>
      </c>
      <c r="AW90" s="10" t="s">
        <v>5</v>
      </c>
      <c r="AX90" s="10" t="s">
        <v>78</v>
      </c>
      <c r="AY90" s="217" t="s">
        <v>134</v>
      </c>
    </row>
    <row r="91" s="2" customFormat="1" ht="24.15" customHeight="1">
      <c r="A91" s="36"/>
      <c r="B91" s="37"/>
      <c r="C91" s="187" t="s">
        <v>82</v>
      </c>
      <c r="D91" s="229" t="s">
        <v>129</v>
      </c>
      <c r="E91" s="189" t="s">
        <v>498</v>
      </c>
      <c r="F91" s="190" t="s">
        <v>499</v>
      </c>
      <c r="G91" s="191" t="s">
        <v>500</v>
      </c>
      <c r="H91" s="192">
        <v>0.32000000000000001</v>
      </c>
      <c r="I91" s="193"/>
      <c r="J91" s="193"/>
      <c r="K91" s="194">
        <f>ROUND(P91*H91,2)</f>
        <v>0</v>
      </c>
      <c r="L91" s="190" t="s">
        <v>133</v>
      </c>
      <c r="M91" s="42"/>
      <c r="N91" s="195" t="s">
        <v>20</v>
      </c>
      <c r="O91" s="196" t="s">
        <v>43</v>
      </c>
      <c r="P91" s="197">
        <f>I91+J91</f>
        <v>0</v>
      </c>
      <c r="Q91" s="197">
        <f>ROUND(I91*H91,2)</f>
        <v>0</v>
      </c>
      <c r="R91" s="197">
        <f>ROUND(J91*H91,2)</f>
        <v>0</v>
      </c>
      <c r="S91" s="82"/>
      <c r="T91" s="198">
        <f>S91*H91</f>
        <v>0</v>
      </c>
      <c r="U91" s="198">
        <v>0</v>
      </c>
      <c r="V91" s="198">
        <f>U91*H91</f>
        <v>0</v>
      </c>
      <c r="W91" s="198">
        <v>0</v>
      </c>
      <c r="X91" s="199">
        <f>W91*H91</f>
        <v>0</v>
      </c>
      <c r="Y91" s="36"/>
      <c r="Z91" s="36"/>
      <c r="AA91" s="36"/>
      <c r="AB91" s="36"/>
      <c r="AC91" s="36"/>
      <c r="AD91" s="36"/>
      <c r="AE91" s="36"/>
      <c r="AR91" s="200" t="s">
        <v>92</v>
      </c>
      <c r="AT91" s="200" t="s">
        <v>129</v>
      </c>
      <c r="AU91" s="200" t="s">
        <v>74</v>
      </c>
      <c r="AY91" s="15" t="s">
        <v>134</v>
      </c>
      <c r="BE91" s="201">
        <f>IF(O91="základní",K91,0)</f>
        <v>0</v>
      </c>
      <c r="BF91" s="201">
        <f>IF(O91="snížená",K91,0)</f>
        <v>0</v>
      </c>
      <c r="BG91" s="201">
        <f>IF(O91="zákl. přenesená",K91,0)</f>
        <v>0</v>
      </c>
      <c r="BH91" s="201">
        <f>IF(O91="sníž. přenesená",K91,0)</f>
        <v>0</v>
      </c>
      <c r="BI91" s="201">
        <f>IF(O91="nulová",K91,0)</f>
        <v>0</v>
      </c>
      <c r="BJ91" s="15" t="s">
        <v>78</v>
      </c>
      <c r="BK91" s="201">
        <f>ROUND(P91*H91,2)</f>
        <v>0</v>
      </c>
      <c r="BL91" s="15" t="s">
        <v>92</v>
      </c>
      <c r="BM91" s="200" t="s">
        <v>501</v>
      </c>
    </row>
    <row r="92" s="2" customFormat="1">
      <c r="A92" s="36"/>
      <c r="B92" s="37"/>
      <c r="C92" s="38"/>
      <c r="D92" s="202" t="s">
        <v>136</v>
      </c>
      <c r="E92" s="38"/>
      <c r="F92" s="203" t="s">
        <v>502</v>
      </c>
      <c r="G92" s="38"/>
      <c r="H92" s="38"/>
      <c r="I92" s="204"/>
      <c r="J92" s="204"/>
      <c r="K92" s="38"/>
      <c r="L92" s="38"/>
      <c r="M92" s="42"/>
      <c r="N92" s="205"/>
      <c r="O92" s="206"/>
      <c r="P92" s="82"/>
      <c r="Q92" s="82"/>
      <c r="R92" s="82"/>
      <c r="S92" s="82"/>
      <c r="T92" s="82"/>
      <c r="U92" s="82"/>
      <c r="V92" s="82"/>
      <c r="W92" s="82"/>
      <c r="X92" s="83"/>
      <c r="Y92" s="36"/>
      <c r="Z92" s="36"/>
      <c r="AA92" s="36"/>
      <c r="AB92" s="36"/>
      <c r="AC92" s="36"/>
      <c r="AD92" s="36"/>
      <c r="AE92" s="36"/>
      <c r="AT92" s="15" t="s">
        <v>136</v>
      </c>
      <c r="AU92" s="15" t="s">
        <v>74</v>
      </c>
    </row>
    <row r="93" s="10" customFormat="1">
      <c r="A93" s="10"/>
      <c r="B93" s="207"/>
      <c r="C93" s="208"/>
      <c r="D93" s="202" t="s">
        <v>138</v>
      </c>
      <c r="E93" s="209" t="s">
        <v>20</v>
      </c>
      <c r="F93" s="210" t="s">
        <v>503</v>
      </c>
      <c r="G93" s="208"/>
      <c r="H93" s="211">
        <v>0.32000000000000001</v>
      </c>
      <c r="I93" s="212"/>
      <c r="J93" s="212"/>
      <c r="K93" s="208"/>
      <c r="L93" s="208"/>
      <c r="M93" s="213"/>
      <c r="N93" s="214"/>
      <c r="O93" s="215"/>
      <c r="P93" s="215"/>
      <c r="Q93" s="215"/>
      <c r="R93" s="215"/>
      <c r="S93" s="215"/>
      <c r="T93" s="215"/>
      <c r="U93" s="215"/>
      <c r="V93" s="215"/>
      <c r="W93" s="215"/>
      <c r="X93" s="216"/>
      <c r="Y93" s="10"/>
      <c r="Z93" s="10"/>
      <c r="AA93" s="10"/>
      <c r="AB93" s="10"/>
      <c r="AC93" s="10"/>
      <c r="AD93" s="10"/>
      <c r="AE93" s="10"/>
      <c r="AT93" s="217" t="s">
        <v>138</v>
      </c>
      <c r="AU93" s="217" t="s">
        <v>74</v>
      </c>
      <c r="AV93" s="10" t="s">
        <v>82</v>
      </c>
      <c r="AW93" s="10" t="s">
        <v>5</v>
      </c>
      <c r="AX93" s="10" t="s">
        <v>78</v>
      </c>
      <c r="AY93" s="217" t="s">
        <v>134</v>
      </c>
    </row>
    <row r="94" s="2" customFormat="1" ht="24.15" customHeight="1">
      <c r="A94" s="36"/>
      <c r="B94" s="37"/>
      <c r="C94" s="187" t="s">
        <v>89</v>
      </c>
      <c r="D94" s="229" t="s">
        <v>129</v>
      </c>
      <c r="E94" s="189" t="s">
        <v>504</v>
      </c>
      <c r="F94" s="190" t="s">
        <v>505</v>
      </c>
      <c r="G94" s="191" t="s">
        <v>244</v>
      </c>
      <c r="H94" s="192">
        <v>95</v>
      </c>
      <c r="I94" s="193"/>
      <c r="J94" s="193"/>
      <c r="K94" s="194">
        <f>ROUND(P94*H94,2)</f>
        <v>0</v>
      </c>
      <c r="L94" s="190" t="s">
        <v>133</v>
      </c>
      <c r="M94" s="42"/>
      <c r="N94" s="195" t="s">
        <v>20</v>
      </c>
      <c r="O94" s="196" t="s">
        <v>43</v>
      </c>
      <c r="P94" s="197">
        <f>I94+J94</f>
        <v>0</v>
      </c>
      <c r="Q94" s="197">
        <f>ROUND(I94*H94,2)</f>
        <v>0</v>
      </c>
      <c r="R94" s="197">
        <f>ROUND(J94*H94,2)</f>
        <v>0</v>
      </c>
      <c r="S94" s="82"/>
      <c r="T94" s="198">
        <f>S94*H94</f>
        <v>0</v>
      </c>
      <c r="U94" s="198">
        <v>0</v>
      </c>
      <c r="V94" s="198">
        <f>U94*H94</f>
        <v>0</v>
      </c>
      <c r="W94" s="198">
        <v>0</v>
      </c>
      <c r="X94" s="199">
        <f>W94*H94</f>
        <v>0</v>
      </c>
      <c r="Y94" s="36"/>
      <c r="Z94" s="36"/>
      <c r="AA94" s="36"/>
      <c r="AB94" s="36"/>
      <c r="AC94" s="36"/>
      <c r="AD94" s="36"/>
      <c r="AE94" s="36"/>
      <c r="AR94" s="200" t="s">
        <v>92</v>
      </c>
      <c r="AT94" s="200" t="s">
        <v>129</v>
      </c>
      <c r="AU94" s="200" t="s">
        <v>74</v>
      </c>
      <c r="AY94" s="15" t="s">
        <v>134</v>
      </c>
      <c r="BE94" s="201">
        <f>IF(O94="základní",K94,0)</f>
        <v>0</v>
      </c>
      <c r="BF94" s="201">
        <f>IF(O94="snížená",K94,0)</f>
        <v>0</v>
      </c>
      <c r="BG94" s="201">
        <f>IF(O94="zákl. přenesená",K94,0)</f>
        <v>0</v>
      </c>
      <c r="BH94" s="201">
        <f>IF(O94="sníž. přenesená",K94,0)</f>
        <v>0</v>
      </c>
      <c r="BI94" s="201">
        <f>IF(O94="nulová",K94,0)</f>
        <v>0</v>
      </c>
      <c r="BJ94" s="15" t="s">
        <v>78</v>
      </c>
      <c r="BK94" s="201">
        <f>ROUND(P94*H94,2)</f>
        <v>0</v>
      </c>
      <c r="BL94" s="15" t="s">
        <v>92</v>
      </c>
      <c r="BM94" s="200" t="s">
        <v>506</v>
      </c>
    </row>
    <row r="95" s="2" customFormat="1">
      <c r="A95" s="36"/>
      <c r="B95" s="37"/>
      <c r="C95" s="38"/>
      <c r="D95" s="202" t="s">
        <v>136</v>
      </c>
      <c r="E95" s="38"/>
      <c r="F95" s="203" t="s">
        <v>507</v>
      </c>
      <c r="G95" s="38"/>
      <c r="H95" s="38"/>
      <c r="I95" s="204"/>
      <c r="J95" s="204"/>
      <c r="K95" s="38"/>
      <c r="L95" s="38"/>
      <c r="M95" s="42"/>
      <c r="N95" s="205"/>
      <c r="O95" s="206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136</v>
      </c>
      <c r="AU95" s="15" t="s">
        <v>74</v>
      </c>
    </row>
    <row r="96" s="2" customFormat="1" ht="24.15" customHeight="1">
      <c r="A96" s="36"/>
      <c r="B96" s="37"/>
      <c r="C96" s="187" t="s">
        <v>92</v>
      </c>
      <c r="D96" s="229" t="s">
        <v>129</v>
      </c>
      <c r="E96" s="189" t="s">
        <v>508</v>
      </c>
      <c r="F96" s="190" t="s">
        <v>509</v>
      </c>
      <c r="G96" s="191" t="s">
        <v>132</v>
      </c>
      <c r="H96" s="192">
        <v>14</v>
      </c>
      <c r="I96" s="193"/>
      <c r="J96" s="193"/>
      <c r="K96" s="194">
        <f>ROUND(P96*H96,2)</f>
        <v>0</v>
      </c>
      <c r="L96" s="190" t="s">
        <v>133</v>
      </c>
      <c r="M96" s="42"/>
      <c r="N96" s="195" t="s">
        <v>20</v>
      </c>
      <c r="O96" s="196" t="s">
        <v>43</v>
      </c>
      <c r="P96" s="197">
        <f>I96+J96</f>
        <v>0</v>
      </c>
      <c r="Q96" s="197">
        <f>ROUND(I96*H96,2)</f>
        <v>0</v>
      </c>
      <c r="R96" s="197">
        <f>ROUND(J96*H96,2)</f>
        <v>0</v>
      </c>
      <c r="S96" s="82"/>
      <c r="T96" s="198">
        <f>S96*H96</f>
        <v>0</v>
      </c>
      <c r="U96" s="198">
        <v>0</v>
      </c>
      <c r="V96" s="198">
        <f>U96*H96</f>
        <v>0</v>
      </c>
      <c r="W96" s="198">
        <v>0</v>
      </c>
      <c r="X96" s="199">
        <f>W96*H96</f>
        <v>0</v>
      </c>
      <c r="Y96" s="36"/>
      <c r="Z96" s="36"/>
      <c r="AA96" s="36"/>
      <c r="AB96" s="36"/>
      <c r="AC96" s="36"/>
      <c r="AD96" s="36"/>
      <c r="AE96" s="36"/>
      <c r="AR96" s="200" t="s">
        <v>92</v>
      </c>
      <c r="AT96" s="200" t="s">
        <v>129</v>
      </c>
      <c r="AU96" s="200" t="s">
        <v>74</v>
      </c>
      <c r="AY96" s="15" t="s">
        <v>134</v>
      </c>
      <c r="BE96" s="201">
        <f>IF(O96="základní",K96,0)</f>
        <v>0</v>
      </c>
      <c r="BF96" s="201">
        <f>IF(O96="snížená",K96,0)</f>
        <v>0</v>
      </c>
      <c r="BG96" s="201">
        <f>IF(O96="zákl. přenesená",K96,0)</f>
        <v>0</v>
      </c>
      <c r="BH96" s="201">
        <f>IF(O96="sníž. přenesená",K96,0)</f>
        <v>0</v>
      </c>
      <c r="BI96" s="201">
        <f>IF(O96="nulová",K96,0)</f>
        <v>0</v>
      </c>
      <c r="BJ96" s="15" t="s">
        <v>78</v>
      </c>
      <c r="BK96" s="201">
        <f>ROUND(P96*H96,2)</f>
        <v>0</v>
      </c>
      <c r="BL96" s="15" t="s">
        <v>92</v>
      </c>
      <c r="BM96" s="200" t="s">
        <v>510</v>
      </c>
    </row>
    <row r="97" s="2" customFormat="1">
      <c r="A97" s="36"/>
      <c r="B97" s="37"/>
      <c r="C97" s="38"/>
      <c r="D97" s="202" t="s">
        <v>136</v>
      </c>
      <c r="E97" s="38"/>
      <c r="F97" s="203" t="s">
        <v>511</v>
      </c>
      <c r="G97" s="38"/>
      <c r="H97" s="38"/>
      <c r="I97" s="204"/>
      <c r="J97" s="204"/>
      <c r="K97" s="38"/>
      <c r="L97" s="38"/>
      <c r="M97" s="42"/>
      <c r="N97" s="205"/>
      <c r="O97" s="206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136</v>
      </c>
      <c r="AU97" s="15" t="s">
        <v>74</v>
      </c>
    </row>
    <row r="98" s="2" customFormat="1" ht="24.15" customHeight="1">
      <c r="A98" s="36"/>
      <c r="B98" s="37"/>
      <c r="C98" s="187" t="s">
        <v>171</v>
      </c>
      <c r="D98" s="229" t="s">
        <v>129</v>
      </c>
      <c r="E98" s="189" t="s">
        <v>512</v>
      </c>
      <c r="F98" s="190" t="s">
        <v>513</v>
      </c>
      <c r="G98" s="191" t="s">
        <v>244</v>
      </c>
      <c r="H98" s="192">
        <v>50</v>
      </c>
      <c r="I98" s="193"/>
      <c r="J98" s="193"/>
      <c r="K98" s="194">
        <f>ROUND(P98*H98,2)</f>
        <v>0</v>
      </c>
      <c r="L98" s="190" t="s">
        <v>133</v>
      </c>
      <c r="M98" s="42"/>
      <c r="N98" s="195" t="s">
        <v>20</v>
      </c>
      <c r="O98" s="196" t="s">
        <v>43</v>
      </c>
      <c r="P98" s="197">
        <f>I98+J98</f>
        <v>0</v>
      </c>
      <c r="Q98" s="197">
        <f>ROUND(I98*H98,2)</f>
        <v>0</v>
      </c>
      <c r="R98" s="197">
        <f>ROUND(J98*H98,2)</f>
        <v>0</v>
      </c>
      <c r="S98" s="82"/>
      <c r="T98" s="198">
        <f>S98*H98</f>
        <v>0</v>
      </c>
      <c r="U98" s="198">
        <v>0</v>
      </c>
      <c r="V98" s="198">
        <f>U98*H98</f>
        <v>0</v>
      </c>
      <c r="W98" s="198">
        <v>0</v>
      </c>
      <c r="X98" s="199">
        <f>W98*H98</f>
        <v>0</v>
      </c>
      <c r="Y98" s="36"/>
      <c r="Z98" s="36"/>
      <c r="AA98" s="36"/>
      <c r="AB98" s="36"/>
      <c r="AC98" s="36"/>
      <c r="AD98" s="36"/>
      <c r="AE98" s="36"/>
      <c r="AR98" s="200" t="s">
        <v>92</v>
      </c>
      <c r="AT98" s="200" t="s">
        <v>129</v>
      </c>
      <c r="AU98" s="200" t="s">
        <v>74</v>
      </c>
      <c r="AY98" s="15" t="s">
        <v>134</v>
      </c>
      <c r="BE98" s="201">
        <f>IF(O98="základní",K98,0)</f>
        <v>0</v>
      </c>
      <c r="BF98" s="201">
        <f>IF(O98="snížená",K98,0)</f>
        <v>0</v>
      </c>
      <c r="BG98" s="201">
        <f>IF(O98="zákl. přenesená",K98,0)</f>
        <v>0</v>
      </c>
      <c r="BH98" s="201">
        <f>IF(O98="sníž. přenesená",K98,0)</f>
        <v>0</v>
      </c>
      <c r="BI98" s="201">
        <f>IF(O98="nulová",K98,0)</f>
        <v>0</v>
      </c>
      <c r="BJ98" s="15" t="s">
        <v>78</v>
      </c>
      <c r="BK98" s="201">
        <f>ROUND(P98*H98,2)</f>
        <v>0</v>
      </c>
      <c r="BL98" s="15" t="s">
        <v>92</v>
      </c>
      <c r="BM98" s="200" t="s">
        <v>514</v>
      </c>
    </row>
    <row r="99" s="2" customFormat="1">
      <c r="A99" s="36"/>
      <c r="B99" s="37"/>
      <c r="C99" s="38"/>
      <c r="D99" s="202" t="s">
        <v>136</v>
      </c>
      <c r="E99" s="38"/>
      <c r="F99" s="203" t="s">
        <v>515</v>
      </c>
      <c r="G99" s="38"/>
      <c r="H99" s="38"/>
      <c r="I99" s="204"/>
      <c r="J99" s="204"/>
      <c r="K99" s="38"/>
      <c r="L99" s="38"/>
      <c r="M99" s="42"/>
      <c r="N99" s="205"/>
      <c r="O99" s="206"/>
      <c r="P99" s="82"/>
      <c r="Q99" s="82"/>
      <c r="R99" s="82"/>
      <c r="S99" s="82"/>
      <c r="T99" s="82"/>
      <c r="U99" s="82"/>
      <c r="V99" s="82"/>
      <c r="W99" s="82"/>
      <c r="X99" s="83"/>
      <c r="Y99" s="36"/>
      <c r="Z99" s="36"/>
      <c r="AA99" s="36"/>
      <c r="AB99" s="36"/>
      <c r="AC99" s="36"/>
      <c r="AD99" s="36"/>
      <c r="AE99" s="36"/>
      <c r="AT99" s="15" t="s">
        <v>136</v>
      </c>
      <c r="AU99" s="15" t="s">
        <v>74</v>
      </c>
    </row>
    <row r="100" s="10" customFormat="1">
      <c r="A100" s="10"/>
      <c r="B100" s="207"/>
      <c r="C100" s="208"/>
      <c r="D100" s="202" t="s">
        <v>138</v>
      </c>
      <c r="E100" s="209" t="s">
        <v>20</v>
      </c>
      <c r="F100" s="210" t="s">
        <v>480</v>
      </c>
      <c r="G100" s="208"/>
      <c r="H100" s="211">
        <v>50</v>
      </c>
      <c r="I100" s="212"/>
      <c r="J100" s="212"/>
      <c r="K100" s="208"/>
      <c r="L100" s="208"/>
      <c r="M100" s="213"/>
      <c r="N100" s="214"/>
      <c r="O100" s="215"/>
      <c r="P100" s="215"/>
      <c r="Q100" s="215"/>
      <c r="R100" s="215"/>
      <c r="S100" s="215"/>
      <c r="T100" s="215"/>
      <c r="U100" s="215"/>
      <c r="V100" s="215"/>
      <c r="W100" s="215"/>
      <c r="X100" s="216"/>
      <c r="Y100" s="10"/>
      <c r="Z100" s="10"/>
      <c r="AA100" s="10"/>
      <c r="AB100" s="10"/>
      <c r="AC100" s="10"/>
      <c r="AD100" s="10"/>
      <c r="AE100" s="10"/>
      <c r="AT100" s="217" t="s">
        <v>138</v>
      </c>
      <c r="AU100" s="217" t="s">
        <v>74</v>
      </c>
      <c r="AV100" s="10" t="s">
        <v>82</v>
      </c>
      <c r="AW100" s="10" t="s">
        <v>5</v>
      </c>
      <c r="AX100" s="10" t="s">
        <v>78</v>
      </c>
      <c r="AY100" s="217" t="s">
        <v>134</v>
      </c>
    </row>
    <row r="101" s="2" customFormat="1">
      <c r="A101" s="36"/>
      <c r="B101" s="37"/>
      <c r="C101" s="187" t="s">
        <v>177</v>
      </c>
      <c r="D101" s="229" t="s">
        <v>129</v>
      </c>
      <c r="E101" s="189" t="s">
        <v>345</v>
      </c>
      <c r="F101" s="190" t="s">
        <v>346</v>
      </c>
      <c r="G101" s="191" t="s">
        <v>330</v>
      </c>
      <c r="H101" s="192">
        <v>66</v>
      </c>
      <c r="I101" s="193"/>
      <c r="J101" s="193"/>
      <c r="K101" s="194">
        <f>ROUND(P101*H101,2)</f>
        <v>0</v>
      </c>
      <c r="L101" s="190" t="s">
        <v>133</v>
      </c>
      <c r="M101" s="42"/>
      <c r="N101" s="195" t="s">
        <v>20</v>
      </c>
      <c r="O101" s="196" t="s">
        <v>43</v>
      </c>
      <c r="P101" s="197">
        <f>I101+J101</f>
        <v>0</v>
      </c>
      <c r="Q101" s="197">
        <f>ROUND(I101*H101,2)</f>
        <v>0</v>
      </c>
      <c r="R101" s="197">
        <f>ROUND(J101*H101,2)</f>
        <v>0</v>
      </c>
      <c r="S101" s="82"/>
      <c r="T101" s="198">
        <f>S101*H101</f>
        <v>0</v>
      </c>
      <c r="U101" s="198">
        <v>0</v>
      </c>
      <c r="V101" s="198">
        <f>U101*H101</f>
        <v>0</v>
      </c>
      <c r="W101" s="198">
        <v>0</v>
      </c>
      <c r="X101" s="199">
        <f>W101*H101</f>
        <v>0</v>
      </c>
      <c r="Y101" s="36"/>
      <c r="Z101" s="36"/>
      <c r="AA101" s="36"/>
      <c r="AB101" s="36"/>
      <c r="AC101" s="36"/>
      <c r="AD101" s="36"/>
      <c r="AE101" s="36"/>
      <c r="AR101" s="200" t="s">
        <v>92</v>
      </c>
      <c r="AT101" s="200" t="s">
        <v>129</v>
      </c>
      <c r="AU101" s="200" t="s">
        <v>74</v>
      </c>
      <c r="AY101" s="15" t="s">
        <v>134</v>
      </c>
      <c r="BE101" s="201">
        <f>IF(O101="základní",K101,0)</f>
        <v>0</v>
      </c>
      <c r="BF101" s="201">
        <f>IF(O101="snížená",K101,0)</f>
        <v>0</v>
      </c>
      <c r="BG101" s="201">
        <f>IF(O101="zákl. přenesená",K101,0)</f>
        <v>0</v>
      </c>
      <c r="BH101" s="201">
        <f>IF(O101="sníž. přenesená",K101,0)</f>
        <v>0</v>
      </c>
      <c r="BI101" s="201">
        <f>IF(O101="nulová",K101,0)</f>
        <v>0</v>
      </c>
      <c r="BJ101" s="15" t="s">
        <v>78</v>
      </c>
      <c r="BK101" s="201">
        <f>ROUND(P101*H101,2)</f>
        <v>0</v>
      </c>
      <c r="BL101" s="15" t="s">
        <v>92</v>
      </c>
      <c r="BM101" s="200" t="s">
        <v>516</v>
      </c>
    </row>
    <row r="102" s="2" customFormat="1">
      <c r="A102" s="36"/>
      <c r="B102" s="37"/>
      <c r="C102" s="38"/>
      <c r="D102" s="202" t="s">
        <v>136</v>
      </c>
      <c r="E102" s="38"/>
      <c r="F102" s="203" t="s">
        <v>348</v>
      </c>
      <c r="G102" s="38"/>
      <c r="H102" s="38"/>
      <c r="I102" s="204"/>
      <c r="J102" s="204"/>
      <c r="K102" s="38"/>
      <c r="L102" s="38"/>
      <c r="M102" s="42"/>
      <c r="N102" s="205"/>
      <c r="O102" s="206"/>
      <c r="P102" s="82"/>
      <c r="Q102" s="82"/>
      <c r="R102" s="82"/>
      <c r="S102" s="82"/>
      <c r="T102" s="82"/>
      <c r="U102" s="82"/>
      <c r="V102" s="82"/>
      <c r="W102" s="82"/>
      <c r="X102" s="83"/>
      <c r="Y102" s="36"/>
      <c r="Z102" s="36"/>
      <c r="AA102" s="36"/>
      <c r="AB102" s="36"/>
      <c r="AC102" s="36"/>
      <c r="AD102" s="36"/>
      <c r="AE102" s="36"/>
      <c r="AT102" s="15" t="s">
        <v>136</v>
      </c>
      <c r="AU102" s="15" t="s">
        <v>74</v>
      </c>
    </row>
    <row r="103" s="2" customFormat="1">
      <c r="A103" s="36"/>
      <c r="B103" s="37"/>
      <c r="C103" s="230" t="s">
        <v>184</v>
      </c>
      <c r="D103" s="231" t="s">
        <v>185</v>
      </c>
      <c r="E103" s="232" t="s">
        <v>363</v>
      </c>
      <c r="F103" s="233" t="s">
        <v>364</v>
      </c>
      <c r="G103" s="234" t="s">
        <v>339</v>
      </c>
      <c r="H103" s="235">
        <v>99</v>
      </c>
      <c r="I103" s="236"/>
      <c r="J103" s="237"/>
      <c r="K103" s="238">
        <f>ROUND(P103*H103,2)</f>
        <v>0</v>
      </c>
      <c r="L103" s="233" t="s">
        <v>133</v>
      </c>
      <c r="M103" s="239"/>
      <c r="N103" s="240" t="s">
        <v>20</v>
      </c>
      <c r="O103" s="196" t="s">
        <v>43</v>
      </c>
      <c r="P103" s="197">
        <f>I103+J103</f>
        <v>0</v>
      </c>
      <c r="Q103" s="197">
        <f>ROUND(I103*H103,2)</f>
        <v>0</v>
      </c>
      <c r="R103" s="197">
        <f>ROUND(J103*H103,2)</f>
        <v>0</v>
      </c>
      <c r="S103" s="82"/>
      <c r="T103" s="198">
        <f>S103*H103</f>
        <v>0</v>
      </c>
      <c r="U103" s="198">
        <v>1</v>
      </c>
      <c r="V103" s="198">
        <f>U103*H103</f>
        <v>99</v>
      </c>
      <c r="W103" s="198">
        <v>0</v>
      </c>
      <c r="X103" s="199">
        <f>W103*H103</f>
        <v>0</v>
      </c>
      <c r="Y103" s="36"/>
      <c r="Z103" s="36"/>
      <c r="AA103" s="36"/>
      <c r="AB103" s="36"/>
      <c r="AC103" s="36"/>
      <c r="AD103" s="36"/>
      <c r="AE103" s="36"/>
      <c r="AR103" s="200" t="s">
        <v>188</v>
      </c>
      <c r="AT103" s="200" t="s">
        <v>185</v>
      </c>
      <c r="AU103" s="200" t="s">
        <v>74</v>
      </c>
      <c r="AY103" s="15" t="s">
        <v>134</v>
      </c>
      <c r="BE103" s="201">
        <f>IF(O103="základní",K103,0)</f>
        <v>0</v>
      </c>
      <c r="BF103" s="201">
        <f>IF(O103="snížená",K103,0)</f>
        <v>0</v>
      </c>
      <c r="BG103" s="201">
        <f>IF(O103="zákl. přenesená",K103,0)</f>
        <v>0</v>
      </c>
      <c r="BH103" s="201">
        <f>IF(O103="sníž. přenesená",K103,0)</f>
        <v>0</v>
      </c>
      <c r="BI103" s="201">
        <f>IF(O103="nulová",K103,0)</f>
        <v>0</v>
      </c>
      <c r="BJ103" s="15" t="s">
        <v>78</v>
      </c>
      <c r="BK103" s="201">
        <f>ROUND(P103*H103,2)</f>
        <v>0</v>
      </c>
      <c r="BL103" s="15" t="s">
        <v>92</v>
      </c>
      <c r="BM103" s="200" t="s">
        <v>517</v>
      </c>
    </row>
    <row r="104" s="2" customFormat="1">
      <c r="A104" s="36"/>
      <c r="B104" s="37"/>
      <c r="C104" s="38"/>
      <c r="D104" s="202" t="s">
        <v>136</v>
      </c>
      <c r="E104" s="38"/>
      <c r="F104" s="203" t="s">
        <v>364</v>
      </c>
      <c r="G104" s="38"/>
      <c r="H104" s="38"/>
      <c r="I104" s="204"/>
      <c r="J104" s="204"/>
      <c r="K104" s="38"/>
      <c r="L104" s="38"/>
      <c r="M104" s="42"/>
      <c r="N104" s="205"/>
      <c r="O104" s="206"/>
      <c r="P104" s="82"/>
      <c r="Q104" s="82"/>
      <c r="R104" s="82"/>
      <c r="S104" s="82"/>
      <c r="T104" s="82"/>
      <c r="U104" s="82"/>
      <c r="V104" s="82"/>
      <c r="W104" s="82"/>
      <c r="X104" s="83"/>
      <c r="Y104" s="36"/>
      <c r="Z104" s="36"/>
      <c r="AA104" s="36"/>
      <c r="AB104" s="36"/>
      <c r="AC104" s="36"/>
      <c r="AD104" s="36"/>
      <c r="AE104" s="36"/>
      <c r="AT104" s="15" t="s">
        <v>136</v>
      </c>
      <c r="AU104" s="15" t="s">
        <v>74</v>
      </c>
    </row>
    <row r="105" s="10" customFormat="1">
      <c r="A105" s="10"/>
      <c r="B105" s="207"/>
      <c r="C105" s="208"/>
      <c r="D105" s="202" t="s">
        <v>138</v>
      </c>
      <c r="E105" s="209" t="s">
        <v>20</v>
      </c>
      <c r="F105" s="210" t="s">
        <v>518</v>
      </c>
      <c r="G105" s="208"/>
      <c r="H105" s="211">
        <v>99</v>
      </c>
      <c r="I105" s="212"/>
      <c r="J105" s="212"/>
      <c r="K105" s="208"/>
      <c r="L105" s="208"/>
      <c r="M105" s="213"/>
      <c r="N105" s="214"/>
      <c r="O105" s="215"/>
      <c r="P105" s="215"/>
      <c r="Q105" s="215"/>
      <c r="R105" s="215"/>
      <c r="S105" s="215"/>
      <c r="T105" s="215"/>
      <c r="U105" s="215"/>
      <c r="V105" s="215"/>
      <c r="W105" s="215"/>
      <c r="X105" s="216"/>
      <c r="Y105" s="10"/>
      <c r="Z105" s="10"/>
      <c r="AA105" s="10"/>
      <c r="AB105" s="10"/>
      <c r="AC105" s="10"/>
      <c r="AD105" s="10"/>
      <c r="AE105" s="10"/>
      <c r="AT105" s="217" t="s">
        <v>138</v>
      </c>
      <c r="AU105" s="217" t="s">
        <v>74</v>
      </c>
      <c r="AV105" s="10" t="s">
        <v>82</v>
      </c>
      <c r="AW105" s="10" t="s">
        <v>5</v>
      </c>
      <c r="AX105" s="10" t="s">
        <v>78</v>
      </c>
      <c r="AY105" s="217" t="s">
        <v>134</v>
      </c>
    </row>
    <row r="106" s="2" customFormat="1" ht="49.05" customHeight="1">
      <c r="A106" s="36"/>
      <c r="B106" s="37"/>
      <c r="C106" s="187" t="s">
        <v>188</v>
      </c>
      <c r="D106" s="229" t="s">
        <v>129</v>
      </c>
      <c r="E106" s="189" t="s">
        <v>519</v>
      </c>
      <c r="F106" s="190" t="s">
        <v>520</v>
      </c>
      <c r="G106" s="191" t="s">
        <v>339</v>
      </c>
      <c r="H106" s="192">
        <v>99</v>
      </c>
      <c r="I106" s="193"/>
      <c r="J106" s="193"/>
      <c r="K106" s="194">
        <f>ROUND(P106*H106,2)</f>
        <v>0</v>
      </c>
      <c r="L106" s="190" t="s">
        <v>133</v>
      </c>
      <c r="M106" s="42"/>
      <c r="N106" s="195" t="s">
        <v>20</v>
      </c>
      <c r="O106" s="196" t="s">
        <v>43</v>
      </c>
      <c r="P106" s="197">
        <f>I106+J106</f>
        <v>0</v>
      </c>
      <c r="Q106" s="197">
        <f>ROUND(I106*H106,2)</f>
        <v>0</v>
      </c>
      <c r="R106" s="197">
        <f>ROUND(J106*H106,2)</f>
        <v>0</v>
      </c>
      <c r="S106" s="82"/>
      <c r="T106" s="198">
        <f>S106*H106</f>
        <v>0</v>
      </c>
      <c r="U106" s="198">
        <v>0</v>
      </c>
      <c r="V106" s="198">
        <f>U106*H106</f>
        <v>0</v>
      </c>
      <c r="W106" s="198">
        <v>0</v>
      </c>
      <c r="X106" s="199">
        <f>W106*H106</f>
        <v>0</v>
      </c>
      <c r="Y106" s="36"/>
      <c r="Z106" s="36"/>
      <c r="AA106" s="36"/>
      <c r="AB106" s="36"/>
      <c r="AC106" s="36"/>
      <c r="AD106" s="36"/>
      <c r="AE106" s="36"/>
      <c r="AR106" s="200" t="s">
        <v>92</v>
      </c>
      <c r="AT106" s="200" t="s">
        <v>129</v>
      </c>
      <c r="AU106" s="200" t="s">
        <v>74</v>
      </c>
      <c r="AY106" s="15" t="s">
        <v>134</v>
      </c>
      <c r="BE106" s="201">
        <f>IF(O106="základní",K106,0)</f>
        <v>0</v>
      </c>
      <c r="BF106" s="201">
        <f>IF(O106="snížená",K106,0)</f>
        <v>0</v>
      </c>
      <c r="BG106" s="201">
        <f>IF(O106="zákl. přenesená",K106,0)</f>
        <v>0</v>
      </c>
      <c r="BH106" s="201">
        <f>IF(O106="sníž. přenesená",K106,0)</f>
        <v>0</v>
      </c>
      <c r="BI106" s="201">
        <f>IF(O106="nulová",K106,0)</f>
        <v>0</v>
      </c>
      <c r="BJ106" s="15" t="s">
        <v>78</v>
      </c>
      <c r="BK106" s="201">
        <f>ROUND(P106*H106,2)</f>
        <v>0</v>
      </c>
      <c r="BL106" s="15" t="s">
        <v>92</v>
      </c>
      <c r="BM106" s="200" t="s">
        <v>521</v>
      </c>
    </row>
    <row r="107" s="2" customFormat="1">
      <c r="A107" s="36"/>
      <c r="B107" s="37"/>
      <c r="C107" s="38"/>
      <c r="D107" s="202" t="s">
        <v>136</v>
      </c>
      <c r="E107" s="38"/>
      <c r="F107" s="203" t="s">
        <v>522</v>
      </c>
      <c r="G107" s="38"/>
      <c r="H107" s="38"/>
      <c r="I107" s="204"/>
      <c r="J107" s="204"/>
      <c r="K107" s="38"/>
      <c r="L107" s="38"/>
      <c r="M107" s="42"/>
      <c r="N107" s="254"/>
      <c r="O107" s="255"/>
      <c r="P107" s="256"/>
      <c r="Q107" s="256"/>
      <c r="R107" s="256"/>
      <c r="S107" s="256"/>
      <c r="T107" s="256"/>
      <c r="U107" s="256"/>
      <c r="V107" s="256"/>
      <c r="W107" s="256"/>
      <c r="X107" s="257"/>
      <c r="Y107" s="36"/>
      <c r="Z107" s="36"/>
      <c r="AA107" s="36"/>
      <c r="AB107" s="36"/>
      <c r="AC107" s="36"/>
      <c r="AD107" s="36"/>
      <c r="AE107" s="36"/>
      <c r="AT107" s="15" t="s">
        <v>136</v>
      </c>
      <c r="AU107" s="15" t="s">
        <v>74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42"/>
      <c r="N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wXTvK6CIBJ8jRZYYfQvBtEweUMXthlorQKnHqckUvKNsXgIxMV9m0b+P7XHg8/SbXIOPKNYbHQp7hKYDuOgplw==" hashValue="1jrW1fLzAZHKLVZhQs3MJP7qQjyi6hvVL0L2gBMdmATCHg/aO6kauAqybqkhK7mJ8Ch4pUPJqpqbKPPnmiFQoQ==" algorithmName="SHA-512" password="CC35"/>
  <autoFilter ref="C86:L10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8"/>
      <c r="AT3" s="15" t="s">
        <v>82</v>
      </c>
    </row>
    <row r="4" s="1" customFormat="1" ht="24.96" customHeight="1">
      <c r="B4" s="18"/>
      <c r="D4" s="141" t="s">
        <v>99</v>
      </c>
      <c r="M4" s="18"/>
      <c r="N4" s="142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3" t="s">
        <v>17</v>
      </c>
      <c r="M6" s="18"/>
    </row>
    <row r="7" s="1" customFormat="1" ht="16.5" customHeight="1">
      <c r="B7" s="18"/>
      <c r="E7" s="144" t="str">
        <f>'Rekapitulace zakázky'!K6</f>
        <v>Oprava výhybek v žst. Děčín hl. n.</v>
      </c>
      <c r="F7" s="143"/>
      <c r="G7" s="143"/>
      <c r="H7" s="143"/>
      <c r="M7" s="18"/>
    </row>
    <row r="8" s="1" customFormat="1" ht="12" customHeight="1">
      <c r="B8" s="18"/>
      <c r="D8" s="143" t="s">
        <v>100</v>
      </c>
      <c r="M8" s="18"/>
    </row>
    <row r="9" s="2" customFormat="1" ht="16.5" customHeight="1">
      <c r="A9" s="36"/>
      <c r="B9" s="42"/>
      <c r="C9" s="36"/>
      <c r="D9" s="36"/>
      <c r="E9" s="144" t="s">
        <v>101</v>
      </c>
      <c r="F9" s="36"/>
      <c r="G9" s="36"/>
      <c r="H9" s="36"/>
      <c r="I9" s="36"/>
      <c r="J9" s="36"/>
      <c r="K9" s="36"/>
      <c r="L9" s="36"/>
      <c r="M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3" t="s">
        <v>102</v>
      </c>
      <c r="E10" s="36"/>
      <c r="F10" s="36"/>
      <c r="G10" s="36"/>
      <c r="H10" s="36"/>
      <c r="I10" s="36"/>
      <c r="J10" s="36"/>
      <c r="K10" s="36"/>
      <c r="L10" s="36"/>
      <c r="M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523</v>
      </c>
      <c r="F11" s="36"/>
      <c r="G11" s="36"/>
      <c r="H11" s="36"/>
      <c r="I11" s="36"/>
      <c r="J11" s="36"/>
      <c r="K11" s="36"/>
      <c r="L11" s="36"/>
      <c r="M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3" t="s">
        <v>19</v>
      </c>
      <c r="E13" s="36"/>
      <c r="F13" s="133" t="s">
        <v>20</v>
      </c>
      <c r="G13" s="36"/>
      <c r="H13" s="36"/>
      <c r="I13" s="143" t="s">
        <v>21</v>
      </c>
      <c r="J13" s="133" t="s">
        <v>20</v>
      </c>
      <c r="K13" s="36"/>
      <c r="L13" s="36"/>
      <c r="M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3" t="s">
        <v>22</v>
      </c>
      <c r="E14" s="36"/>
      <c r="F14" s="133" t="s">
        <v>33</v>
      </c>
      <c r="G14" s="36"/>
      <c r="H14" s="36"/>
      <c r="I14" s="143" t="s">
        <v>24</v>
      </c>
      <c r="J14" s="147" t="str">
        <f>'Rekapitulace zakázky'!AN8</f>
        <v>2. 8. 2022</v>
      </c>
      <c r="K14" s="36"/>
      <c r="L14" s="36"/>
      <c r="M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3" t="s">
        <v>26</v>
      </c>
      <c r="E16" s="36"/>
      <c r="F16" s="36"/>
      <c r="G16" s="36"/>
      <c r="H16" s="36"/>
      <c r="I16" s="143" t="s">
        <v>27</v>
      </c>
      <c r="J16" s="133" t="str">
        <f>IF('Rekapitulace zakázky'!AN10="","",'Rekapitulace zakázky'!AN10)</f>
        <v/>
      </c>
      <c r="K16" s="36"/>
      <c r="L16" s="36"/>
      <c r="M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tr">
        <f>IF('Rekapitulace zakázky'!E11="","",'Rekapitulace zakázky'!E11)</f>
        <v>ST UL</v>
      </c>
      <c r="F17" s="36"/>
      <c r="G17" s="36"/>
      <c r="H17" s="36"/>
      <c r="I17" s="143" t="s">
        <v>29</v>
      </c>
      <c r="J17" s="133" t="str">
        <f>IF('Rekapitulace zakázky'!AN11="","",'Rekapitulace zakázky'!AN11)</f>
        <v/>
      </c>
      <c r="K17" s="36"/>
      <c r="L17" s="36"/>
      <c r="M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3" t="s">
        <v>30</v>
      </c>
      <c r="E19" s="36"/>
      <c r="F19" s="36"/>
      <c r="G19" s="36"/>
      <c r="H19" s="36"/>
      <c r="I19" s="143" t="s">
        <v>27</v>
      </c>
      <c r="J19" s="31" t="str">
        <f>'Rekapitulace zakázky'!AN13</f>
        <v>Vyplň údaj</v>
      </c>
      <c r="K19" s="36"/>
      <c r="L19" s="36"/>
      <c r="M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3"/>
      <c r="G20" s="133"/>
      <c r="H20" s="133"/>
      <c r="I20" s="143" t="s">
        <v>29</v>
      </c>
      <c r="J20" s="31" t="str">
        <f>'Rekapitulace zakázky'!AN14</f>
        <v>Vyplň údaj</v>
      </c>
      <c r="K20" s="36"/>
      <c r="L20" s="36"/>
      <c r="M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3" t="s">
        <v>32</v>
      </c>
      <c r="E22" s="36"/>
      <c r="F22" s="36"/>
      <c r="G22" s="36"/>
      <c r="H22" s="36"/>
      <c r="I22" s="143" t="s">
        <v>27</v>
      </c>
      <c r="J22" s="133" t="str">
        <f>IF('Rekapitulace zakázky'!AN16="","",'Rekapitulace zakázky'!AN16)</f>
        <v/>
      </c>
      <c r="K22" s="36"/>
      <c r="L22" s="36"/>
      <c r="M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zakázky'!E17="","",'Rekapitulace zakázky'!E17)</f>
        <v xml:space="preserve"> </v>
      </c>
      <c r="F23" s="36"/>
      <c r="G23" s="36"/>
      <c r="H23" s="36"/>
      <c r="I23" s="143" t="s">
        <v>29</v>
      </c>
      <c r="J23" s="133" t="str">
        <f>IF('Rekapitulace zakázky'!AN17="","",'Rekapitulace zakázky'!AN17)</f>
        <v/>
      </c>
      <c r="K23" s="36"/>
      <c r="L23" s="36"/>
      <c r="M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3" t="s">
        <v>34</v>
      </c>
      <c r="E25" s="36"/>
      <c r="F25" s="36"/>
      <c r="G25" s="36"/>
      <c r="H25" s="36"/>
      <c r="I25" s="143" t="s">
        <v>27</v>
      </c>
      <c r="J25" s="133" t="s">
        <v>20</v>
      </c>
      <c r="K25" s="36"/>
      <c r="L25" s="36"/>
      <c r="M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35</v>
      </c>
      <c r="F26" s="36"/>
      <c r="G26" s="36"/>
      <c r="H26" s="36"/>
      <c r="I26" s="143" t="s">
        <v>29</v>
      </c>
      <c r="J26" s="133" t="s">
        <v>20</v>
      </c>
      <c r="K26" s="36"/>
      <c r="L26" s="36"/>
      <c r="M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3" t="s">
        <v>36</v>
      </c>
      <c r="E28" s="36"/>
      <c r="F28" s="36"/>
      <c r="G28" s="36"/>
      <c r="H28" s="36"/>
      <c r="I28" s="36"/>
      <c r="J28" s="36"/>
      <c r="K28" s="36"/>
      <c r="L28" s="36"/>
      <c r="M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8"/>
      <c r="B29" s="149"/>
      <c r="C29" s="148"/>
      <c r="D29" s="148"/>
      <c r="E29" s="150" t="s">
        <v>20</v>
      </c>
      <c r="F29" s="150"/>
      <c r="G29" s="150"/>
      <c r="H29" s="150"/>
      <c r="I29" s="148"/>
      <c r="J29" s="148"/>
      <c r="K29" s="148"/>
      <c r="L29" s="148"/>
      <c r="M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2"/>
      <c r="J31" s="152"/>
      <c r="K31" s="152"/>
      <c r="L31" s="152"/>
      <c r="M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3" t="s">
        <v>104</v>
      </c>
      <c r="F32" s="36"/>
      <c r="G32" s="36"/>
      <c r="H32" s="36"/>
      <c r="I32" s="36"/>
      <c r="J32" s="36"/>
      <c r="K32" s="153">
        <f>I65</f>
        <v>0</v>
      </c>
      <c r="L32" s="36"/>
      <c r="M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3" t="s">
        <v>105</v>
      </c>
      <c r="F33" s="36"/>
      <c r="G33" s="36"/>
      <c r="H33" s="36"/>
      <c r="I33" s="36"/>
      <c r="J33" s="36"/>
      <c r="K33" s="153">
        <f>J65</f>
        <v>0</v>
      </c>
      <c r="L33" s="36"/>
      <c r="M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4" t="s">
        <v>38</v>
      </c>
      <c r="E34" s="36"/>
      <c r="F34" s="36"/>
      <c r="G34" s="36"/>
      <c r="H34" s="36"/>
      <c r="I34" s="36"/>
      <c r="J34" s="36"/>
      <c r="K34" s="155">
        <f>ROUND(K87, 2)</f>
        <v>0</v>
      </c>
      <c r="L34" s="36"/>
      <c r="M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2"/>
      <c r="E35" s="152"/>
      <c r="F35" s="152"/>
      <c r="G35" s="152"/>
      <c r="H35" s="152"/>
      <c r="I35" s="152"/>
      <c r="J35" s="152"/>
      <c r="K35" s="152"/>
      <c r="L35" s="152"/>
      <c r="M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6" t="s">
        <v>40</v>
      </c>
      <c r="G36" s="36"/>
      <c r="H36" s="36"/>
      <c r="I36" s="156" t="s">
        <v>39</v>
      </c>
      <c r="J36" s="36"/>
      <c r="K36" s="156" t="s">
        <v>41</v>
      </c>
      <c r="L36" s="36"/>
      <c r="M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7" t="s">
        <v>42</v>
      </c>
      <c r="E37" s="143" t="s">
        <v>43</v>
      </c>
      <c r="F37" s="153">
        <f>ROUND((SUM(BE87:BE275)),  2)</f>
        <v>0</v>
      </c>
      <c r="G37" s="36"/>
      <c r="H37" s="36"/>
      <c r="I37" s="158">
        <v>0.20999999999999999</v>
      </c>
      <c r="J37" s="36"/>
      <c r="K37" s="153">
        <f>ROUND(((SUM(BE87:BE275))*I37),  2)</f>
        <v>0</v>
      </c>
      <c r="L37" s="36"/>
      <c r="M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3" t="s">
        <v>44</v>
      </c>
      <c r="F38" s="153">
        <f>ROUND((SUM(BF87:BF275)),  2)</f>
        <v>0</v>
      </c>
      <c r="G38" s="36"/>
      <c r="H38" s="36"/>
      <c r="I38" s="158">
        <v>0.14999999999999999</v>
      </c>
      <c r="J38" s="36"/>
      <c r="K38" s="153">
        <f>ROUND(((SUM(BF87:BF275))*I38),  2)</f>
        <v>0</v>
      </c>
      <c r="L38" s="36"/>
      <c r="M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3" t="s">
        <v>45</v>
      </c>
      <c r="F39" s="153">
        <f>ROUND((SUM(BG87:BG275)),  2)</f>
        <v>0</v>
      </c>
      <c r="G39" s="36"/>
      <c r="H39" s="36"/>
      <c r="I39" s="158">
        <v>0.20999999999999999</v>
      </c>
      <c r="J39" s="36"/>
      <c r="K39" s="153">
        <f>0</f>
        <v>0</v>
      </c>
      <c r="L39" s="36"/>
      <c r="M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3" t="s">
        <v>46</v>
      </c>
      <c r="F40" s="153">
        <f>ROUND((SUM(BH87:BH275)),  2)</f>
        <v>0</v>
      </c>
      <c r="G40" s="36"/>
      <c r="H40" s="36"/>
      <c r="I40" s="158">
        <v>0.14999999999999999</v>
      </c>
      <c r="J40" s="36"/>
      <c r="K40" s="153">
        <f>0</f>
        <v>0</v>
      </c>
      <c r="L40" s="36"/>
      <c r="M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3" t="s">
        <v>47</v>
      </c>
      <c r="F41" s="153">
        <f>ROUND((SUM(BI87:BI275)),  2)</f>
        <v>0</v>
      </c>
      <c r="G41" s="36"/>
      <c r="H41" s="36"/>
      <c r="I41" s="158">
        <v>0</v>
      </c>
      <c r="J41" s="36"/>
      <c r="K41" s="153">
        <f>0</f>
        <v>0</v>
      </c>
      <c r="L41" s="36"/>
      <c r="M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9"/>
      <c r="D43" s="160" t="s">
        <v>48</v>
      </c>
      <c r="E43" s="161"/>
      <c r="F43" s="161"/>
      <c r="G43" s="162" t="s">
        <v>49</v>
      </c>
      <c r="H43" s="163" t="s">
        <v>50</v>
      </c>
      <c r="I43" s="161"/>
      <c r="J43" s="161"/>
      <c r="K43" s="164">
        <f>SUM(K34:K41)</f>
        <v>0</v>
      </c>
      <c r="L43" s="165"/>
      <c r="M43" s="14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106</v>
      </c>
      <c r="D49" s="38"/>
      <c r="E49" s="38"/>
      <c r="F49" s="38"/>
      <c r="G49" s="38"/>
      <c r="H49" s="38"/>
      <c r="I49" s="38"/>
      <c r="J49" s="38"/>
      <c r="K49" s="38"/>
      <c r="L49" s="38"/>
      <c r="M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17</v>
      </c>
      <c r="D51" s="38"/>
      <c r="E51" s="38"/>
      <c r="F51" s="38"/>
      <c r="G51" s="38"/>
      <c r="H51" s="38"/>
      <c r="I51" s="38"/>
      <c r="J51" s="38"/>
      <c r="K51" s="38"/>
      <c r="L51" s="38"/>
      <c r="M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70" t="str">
        <f>E7</f>
        <v>Oprava výhybek v žst. Děčín hl. n.</v>
      </c>
      <c r="F52" s="30"/>
      <c r="G52" s="30"/>
      <c r="H52" s="30"/>
      <c r="I52" s="38"/>
      <c r="J52" s="38"/>
      <c r="K52" s="38"/>
      <c r="L52" s="38"/>
      <c r="M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100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70" t="s">
        <v>101</v>
      </c>
      <c r="F54" s="38"/>
      <c r="G54" s="38"/>
      <c r="H54" s="38"/>
      <c r="I54" s="38"/>
      <c r="J54" s="38"/>
      <c r="K54" s="38"/>
      <c r="L54" s="38"/>
      <c r="M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102</v>
      </c>
      <c r="D55" s="38"/>
      <c r="E55" s="38"/>
      <c r="F55" s="38"/>
      <c r="G55" s="38"/>
      <c r="H55" s="38"/>
      <c r="I55" s="38"/>
      <c r="J55" s="38"/>
      <c r="K55" s="38"/>
      <c r="L55" s="38"/>
      <c r="M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3 - SO 03</v>
      </c>
      <c r="F56" s="38"/>
      <c r="G56" s="38"/>
      <c r="H56" s="38"/>
      <c r="I56" s="38"/>
      <c r="J56" s="38"/>
      <c r="K56" s="38"/>
      <c r="L56" s="38"/>
      <c r="M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22</v>
      </c>
      <c r="D58" s="38"/>
      <c r="E58" s="38"/>
      <c r="F58" s="25" t="str">
        <f>F14</f>
        <v xml:space="preserve"> </v>
      </c>
      <c r="G58" s="38"/>
      <c r="H58" s="38"/>
      <c r="I58" s="30" t="s">
        <v>24</v>
      </c>
      <c r="J58" s="70" t="str">
        <f>IF(J14="","",J14)</f>
        <v>2. 8. 2022</v>
      </c>
      <c r="K58" s="38"/>
      <c r="L58" s="38"/>
      <c r="M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26</v>
      </c>
      <c r="D60" s="38"/>
      <c r="E60" s="38"/>
      <c r="F60" s="25" t="str">
        <f>E17</f>
        <v>ST UL</v>
      </c>
      <c r="G60" s="38"/>
      <c r="H60" s="38"/>
      <c r="I60" s="30" t="s">
        <v>32</v>
      </c>
      <c r="J60" s="34" t="str">
        <f>E23</f>
        <v xml:space="preserve"> </v>
      </c>
      <c r="K60" s="38"/>
      <c r="L60" s="38"/>
      <c r="M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30</v>
      </c>
      <c r="D61" s="38"/>
      <c r="E61" s="38"/>
      <c r="F61" s="25" t="str">
        <f>IF(E20="","",E20)</f>
        <v>Vyplň údaj</v>
      </c>
      <c r="G61" s="38"/>
      <c r="H61" s="38"/>
      <c r="I61" s="30" t="s">
        <v>34</v>
      </c>
      <c r="J61" s="34" t="str">
        <f>E26</f>
        <v>Tomáš Šrédl</v>
      </c>
      <c r="K61" s="38"/>
      <c r="L61" s="38"/>
      <c r="M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1" t="s">
        <v>107</v>
      </c>
      <c r="D63" s="172"/>
      <c r="E63" s="172"/>
      <c r="F63" s="172"/>
      <c r="G63" s="172"/>
      <c r="H63" s="172"/>
      <c r="I63" s="173" t="s">
        <v>108</v>
      </c>
      <c r="J63" s="173" t="s">
        <v>109</v>
      </c>
      <c r="K63" s="173" t="s">
        <v>110</v>
      </c>
      <c r="L63" s="172"/>
      <c r="M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4" t="s">
        <v>72</v>
      </c>
      <c r="D65" s="38"/>
      <c r="E65" s="38"/>
      <c r="F65" s="38"/>
      <c r="G65" s="38"/>
      <c r="H65" s="38"/>
      <c r="I65" s="100">
        <f>Q87</f>
        <v>0</v>
      </c>
      <c r="J65" s="100">
        <f>R87</f>
        <v>0</v>
      </c>
      <c r="K65" s="100">
        <f>K87</f>
        <v>0</v>
      </c>
      <c r="L65" s="38"/>
      <c r="M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111</v>
      </c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112</v>
      </c>
      <c r="D72" s="38"/>
      <c r="E72" s="38"/>
      <c r="F72" s="38"/>
      <c r="G72" s="38"/>
      <c r="H72" s="38"/>
      <c r="I72" s="38"/>
      <c r="J72" s="38"/>
      <c r="K72" s="38"/>
      <c r="L72" s="38"/>
      <c r="M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38"/>
      <c r="J74" s="38"/>
      <c r="K74" s="38"/>
      <c r="L74" s="38"/>
      <c r="M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výhybek v žst. Děčín hl. n.</v>
      </c>
      <c r="F75" s="30"/>
      <c r="G75" s="30"/>
      <c r="H75" s="30"/>
      <c r="I75" s="38"/>
      <c r="J75" s="38"/>
      <c r="K75" s="38"/>
      <c r="L75" s="38"/>
      <c r="M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100</v>
      </c>
      <c r="D76" s="20"/>
      <c r="E76" s="20"/>
      <c r="F76" s="20"/>
      <c r="G76" s="20"/>
      <c r="H76" s="20"/>
      <c r="I76" s="20"/>
      <c r="J76" s="20"/>
      <c r="K76" s="20"/>
      <c r="L76" s="20"/>
      <c r="M76" s="18"/>
    </row>
    <row r="77" s="2" customFormat="1" ht="16.5" customHeight="1">
      <c r="A77" s="36"/>
      <c r="B77" s="37"/>
      <c r="C77" s="38"/>
      <c r="D77" s="38"/>
      <c r="E77" s="170" t="s">
        <v>101</v>
      </c>
      <c r="F77" s="38"/>
      <c r="G77" s="38"/>
      <c r="H77" s="38"/>
      <c r="I77" s="38"/>
      <c r="J77" s="38"/>
      <c r="K77" s="38"/>
      <c r="L77" s="38"/>
      <c r="M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102</v>
      </c>
      <c r="D78" s="38"/>
      <c r="E78" s="38"/>
      <c r="F78" s="38"/>
      <c r="G78" s="38"/>
      <c r="H78" s="38"/>
      <c r="I78" s="38"/>
      <c r="J78" s="38"/>
      <c r="K78" s="38"/>
      <c r="L78" s="38"/>
      <c r="M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3 - SO 03</v>
      </c>
      <c r="F79" s="38"/>
      <c r="G79" s="38"/>
      <c r="H79" s="38"/>
      <c r="I79" s="38"/>
      <c r="J79" s="38"/>
      <c r="K79" s="38"/>
      <c r="L79" s="38"/>
      <c r="M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22</v>
      </c>
      <c r="D81" s="38"/>
      <c r="E81" s="38"/>
      <c r="F81" s="25" t="str">
        <f>F14</f>
        <v xml:space="preserve"> </v>
      </c>
      <c r="G81" s="38"/>
      <c r="H81" s="38"/>
      <c r="I81" s="30" t="s">
        <v>24</v>
      </c>
      <c r="J81" s="70" t="str">
        <f>IF(J14="","",J14)</f>
        <v>2. 8. 2022</v>
      </c>
      <c r="K81" s="38"/>
      <c r="L81" s="38"/>
      <c r="M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26</v>
      </c>
      <c r="D83" s="38"/>
      <c r="E83" s="38"/>
      <c r="F83" s="25" t="str">
        <f>E17</f>
        <v>ST UL</v>
      </c>
      <c r="G83" s="38"/>
      <c r="H83" s="38"/>
      <c r="I83" s="30" t="s">
        <v>32</v>
      </c>
      <c r="J83" s="34" t="str">
        <f>E23</f>
        <v xml:space="preserve"> </v>
      </c>
      <c r="K83" s="38"/>
      <c r="L83" s="38"/>
      <c r="M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34</v>
      </c>
      <c r="J84" s="34" t="str">
        <f>E26</f>
        <v>Tomáš Šrédl</v>
      </c>
      <c r="K84" s="38"/>
      <c r="L84" s="38"/>
      <c r="M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9" customFormat="1" ht="29.28" customHeight="1">
      <c r="A86" s="175"/>
      <c r="B86" s="176"/>
      <c r="C86" s="177" t="s">
        <v>113</v>
      </c>
      <c r="D86" s="178" t="s">
        <v>57</v>
      </c>
      <c r="E86" s="178" t="s">
        <v>53</v>
      </c>
      <c r="F86" s="178" t="s">
        <v>54</v>
      </c>
      <c r="G86" s="178" t="s">
        <v>114</v>
      </c>
      <c r="H86" s="178" t="s">
        <v>115</v>
      </c>
      <c r="I86" s="178" t="s">
        <v>116</v>
      </c>
      <c r="J86" s="178" t="s">
        <v>117</v>
      </c>
      <c r="K86" s="178" t="s">
        <v>110</v>
      </c>
      <c r="L86" s="179" t="s">
        <v>118</v>
      </c>
      <c r="M86" s="180"/>
      <c r="N86" s="90" t="s">
        <v>20</v>
      </c>
      <c r="O86" s="91" t="s">
        <v>42</v>
      </c>
      <c r="P86" s="91" t="s">
        <v>119</v>
      </c>
      <c r="Q86" s="91" t="s">
        <v>120</v>
      </c>
      <c r="R86" s="91" t="s">
        <v>121</v>
      </c>
      <c r="S86" s="91" t="s">
        <v>122</v>
      </c>
      <c r="T86" s="91" t="s">
        <v>123</v>
      </c>
      <c r="U86" s="91" t="s">
        <v>124</v>
      </c>
      <c r="V86" s="91" t="s">
        <v>125</v>
      </c>
      <c r="W86" s="91" t="s">
        <v>126</v>
      </c>
      <c r="X86" s="92" t="s">
        <v>127</v>
      </c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128</v>
      </c>
      <c r="D87" s="38"/>
      <c r="E87" s="38"/>
      <c r="F87" s="38"/>
      <c r="G87" s="38"/>
      <c r="H87" s="38"/>
      <c r="I87" s="38"/>
      <c r="J87" s="38"/>
      <c r="K87" s="181">
        <f>BK87</f>
        <v>0</v>
      </c>
      <c r="L87" s="38"/>
      <c r="M87" s="42"/>
      <c r="N87" s="93"/>
      <c r="O87" s="182"/>
      <c r="P87" s="94"/>
      <c r="Q87" s="183">
        <f>SUM(Q88:Q275)</f>
        <v>0</v>
      </c>
      <c r="R87" s="183">
        <f>SUM(R88:R275)</f>
        <v>0</v>
      </c>
      <c r="S87" s="94"/>
      <c r="T87" s="184">
        <f>SUM(T88:T275)</f>
        <v>0</v>
      </c>
      <c r="U87" s="94"/>
      <c r="V87" s="184">
        <f>SUM(V88:V275)</f>
        <v>51.409620000000004</v>
      </c>
      <c r="W87" s="94"/>
      <c r="X87" s="185">
        <f>SUM(X88:X275)</f>
        <v>0</v>
      </c>
      <c r="Y87" s="36"/>
      <c r="Z87" s="36"/>
      <c r="AA87" s="36"/>
      <c r="AB87" s="36"/>
      <c r="AC87" s="36"/>
      <c r="AD87" s="36"/>
      <c r="AE87" s="36"/>
      <c r="AT87" s="15" t="s">
        <v>73</v>
      </c>
      <c r="AU87" s="15" t="s">
        <v>111</v>
      </c>
      <c r="BK87" s="186">
        <f>SUM(BK88:BK275)</f>
        <v>0</v>
      </c>
    </row>
    <row r="88" s="2" customFormat="1" ht="33" customHeight="1">
      <c r="A88" s="36"/>
      <c r="B88" s="37"/>
      <c r="C88" s="187" t="s">
        <v>78</v>
      </c>
      <c r="D88" s="229" t="s">
        <v>129</v>
      </c>
      <c r="E88" s="189" t="s">
        <v>130</v>
      </c>
      <c r="F88" s="190" t="s">
        <v>131</v>
      </c>
      <c r="G88" s="191" t="s">
        <v>132</v>
      </c>
      <c r="H88" s="192">
        <v>84</v>
      </c>
      <c r="I88" s="193"/>
      <c r="J88" s="193"/>
      <c r="K88" s="194">
        <f>ROUND(P88*H88,2)</f>
        <v>0</v>
      </c>
      <c r="L88" s="190" t="s">
        <v>133</v>
      </c>
      <c r="M88" s="42"/>
      <c r="N88" s="195" t="s">
        <v>20</v>
      </c>
      <c r="O88" s="196" t="s">
        <v>43</v>
      </c>
      <c r="P88" s="197">
        <f>I88+J88</f>
        <v>0</v>
      </c>
      <c r="Q88" s="197">
        <f>ROUND(I88*H88,2)</f>
        <v>0</v>
      </c>
      <c r="R88" s="197">
        <f>ROUND(J88*H88,2)</f>
        <v>0</v>
      </c>
      <c r="S88" s="82"/>
      <c r="T88" s="198">
        <f>S88*H88</f>
        <v>0</v>
      </c>
      <c r="U88" s="198">
        <v>0</v>
      </c>
      <c r="V88" s="198">
        <f>U88*H88</f>
        <v>0</v>
      </c>
      <c r="W88" s="198">
        <v>0</v>
      </c>
      <c r="X88" s="199">
        <f>W88*H88</f>
        <v>0</v>
      </c>
      <c r="Y88" s="36"/>
      <c r="Z88" s="36"/>
      <c r="AA88" s="36"/>
      <c r="AB88" s="36"/>
      <c r="AC88" s="36"/>
      <c r="AD88" s="36"/>
      <c r="AE88" s="36"/>
      <c r="AR88" s="200" t="s">
        <v>92</v>
      </c>
      <c r="AT88" s="200" t="s">
        <v>129</v>
      </c>
      <c r="AU88" s="200" t="s">
        <v>74</v>
      </c>
      <c r="AY88" s="15" t="s">
        <v>134</v>
      </c>
      <c r="BE88" s="201">
        <f>IF(O88="základní",K88,0)</f>
        <v>0</v>
      </c>
      <c r="BF88" s="201">
        <f>IF(O88="snížená",K88,0)</f>
        <v>0</v>
      </c>
      <c r="BG88" s="201">
        <f>IF(O88="zákl. přenesená",K88,0)</f>
        <v>0</v>
      </c>
      <c r="BH88" s="201">
        <f>IF(O88="sníž. přenesená",K88,0)</f>
        <v>0</v>
      </c>
      <c r="BI88" s="201">
        <f>IF(O88="nulová",K88,0)</f>
        <v>0</v>
      </c>
      <c r="BJ88" s="15" t="s">
        <v>78</v>
      </c>
      <c r="BK88" s="201">
        <f>ROUND(P88*H88,2)</f>
        <v>0</v>
      </c>
      <c r="BL88" s="15" t="s">
        <v>92</v>
      </c>
      <c r="BM88" s="200" t="s">
        <v>524</v>
      </c>
    </row>
    <row r="89" s="2" customFormat="1">
      <c r="A89" s="36"/>
      <c r="B89" s="37"/>
      <c r="C89" s="38"/>
      <c r="D89" s="202" t="s">
        <v>136</v>
      </c>
      <c r="E89" s="38"/>
      <c r="F89" s="203" t="s">
        <v>137</v>
      </c>
      <c r="G89" s="38"/>
      <c r="H89" s="38"/>
      <c r="I89" s="204"/>
      <c r="J89" s="204"/>
      <c r="K89" s="38"/>
      <c r="L89" s="38"/>
      <c r="M89" s="42"/>
      <c r="N89" s="205"/>
      <c r="O89" s="206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136</v>
      </c>
      <c r="AU89" s="15" t="s">
        <v>74</v>
      </c>
    </row>
    <row r="90" s="10" customFormat="1">
      <c r="A90" s="10"/>
      <c r="B90" s="207"/>
      <c r="C90" s="208"/>
      <c r="D90" s="202" t="s">
        <v>138</v>
      </c>
      <c r="E90" s="209" t="s">
        <v>20</v>
      </c>
      <c r="F90" s="210" t="s">
        <v>525</v>
      </c>
      <c r="G90" s="208"/>
      <c r="H90" s="211">
        <v>28</v>
      </c>
      <c r="I90" s="212"/>
      <c r="J90" s="212"/>
      <c r="K90" s="208"/>
      <c r="L90" s="208"/>
      <c r="M90" s="213"/>
      <c r="N90" s="214"/>
      <c r="O90" s="215"/>
      <c r="P90" s="215"/>
      <c r="Q90" s="215"/>
      <c r="R90" s="215"/>
      <c r="S90" s="215"/>
      <c r="T90" s="215"/>
      <c r="U90" s="215"/>
      <c r="V90" s="215"/>
      <c r="W90" s="215"/>
      <c r="X90" s="216"/>
      <c r="Y90" s="10"/>
      <c r="Z90" s="10"/>
      <c r="AA90" s="10"/>
      <c r="AB90" s="10"/>
      <c r="AC90" s="10"/>
      <c r="AD90" s="10"/>
      <c r="AE90" s="10"/>
      <c r="AT90" s="217" t="s">
        <v>138</v>
      </c>
      <c r="AU90" s="217" t="s">
        <v>74</v>
      </c>
      <c r="AV90" s="10" t="s">
        <v>82</v>
      </c>
      <c r="AW90" s="10" t="s">
        <v>5</v>
      </c>
      <c r="AX90" s="10" t="s">
        <v>74</v>
      </c>
      <c r="AY90" s="217" t="s">
        <v>134</v>
      </c>
    </row>
    <row r="91" s="10" customFormat="1">
      <c r="A91" s="10"/>
      <c r="B91" s="207"/>
      <c r="C91" s="208"/>
      <c r="D91" s="202" t="s">
        <v>138</v>
      </c>
      <c r="E91" s="209" t="s">
        <v>20</v>
      </c>
      <c r="F91" s="210" t="s">
        <v>526</v>
      </c>
      <c r="G91" s="208"/>
      <c r="H91" s="211">
        <v>28</v>
      </c>
      <c r="I91" s="212"/>
      <c r="J91" s="212"/>
      <c r="K91" s="208"/>
      <c r="L91" s="208"/>
      <c r="M91" s="213"/>
      <c r="N91" s="214"/>
      <c r="O91" s="215"/>
      <c r="P91" s="215"/>
      <c r="Q91" s="215"/>
      <c r="R91" s="215"/>
      <c r="S91" s="215"/>
      <c r="T91" s="215"/>
      <c r="U91" s="215"/>
      <c r="V91" s="215"/>
      <c r="W91" s="215"/>
      <c r="X91" s="216"/>
      <c r="Y91" s="10"/>
      <c r="Z91" s="10"/>
      <c r="AA91" s="10"/>
      <c r="AB91" s="10"/>
      <c r="AC91" s="10"/>
      <c r="AD91" s="10"/>
      <c r="AE91" s="10"/>
      <c r="AT91" s="217" t="s">
        <v>138</v>
      </c>
      <c r="AU91" s="217" t="s">
        <v>74</v>
      </c>
      <c r="AV91" s="10" t="s">
        <v>82</v>
      </c>
      <c r="AW91" s="10" t="s">
        <v>5</v>
      </c>
      <c r="AX91" s="10" t="s">
        <v>74</v>
      </c>
      <c r="AY91" s="217" t="s">
        <v>134</v>
      </c>
    </row>
    <row r="92" s="10" customFormat="1">
      <c r="A92" s="10"/>
      <c r="B92" s="207"/>
      <c r="C92" s="208"/>
      <c r="D92" s="202" t="s">
        <v>138</v>
      </c>
      <c r="E92" s="209" t="s">
        <v>20</v>
      </c>
      <c r="F92" s="210" t="s">
        <v>527</v>
      </c>
      <c r="G92" s="208"/>
      <c r="H92" s="211">
        <v>28</v>
      </c>
      <c r="I92" s="212"/>
      <c r="J92" s="212"/>
      <c r="K92" s="208"/>
      <c r="L92" s="208"/>
      <c r="M92" s="213"/>
      <c r="N92" s="214"/>
      <c r="O92" s="215"/>
      <c r="P92" s="215"/>
      <c r="Q92" s="215"/>
      <c r="R92" s="215"/>
      <c r="S92" s="215"/>
      <c r="T92" s="215"/>
      <c r="U92" s="215"/>
      <c r="V92" s="215"/>
      <c r="W92" s="215"/>
      <c r="X92" s="216"/>
      <c r="Y92" s="10"/>
      <c r="Z92" s="10"/>
      <c r="AA92" s="10"/>
      <c r="AB92" s="10"/>
      <c r="AC92" s="10"/>
      <c r="AD92" s="10"/>
      <c r="AE92" s="10"/>
      <c r="AT92" s="217" t="s">
        <v>138</v>
      </c>
      <c r="AU92" s="217" t="s">
        <v>74</v>
      </c>
      <c r="AV92" s="10" t="s">
        <v>82</v>
      </c>
      <c r="AW92" s="10" t="s">
        <v>5</v>
      </c>
      <c r="AX92" s="10" t="s">
        <v>74</v>
      </c>
      <c r="AY92" s="217" t="s">
        <v>134</v>
      </c>
    </row>
    <row r="93" s="11" customFormat="1">
      <c r="A93" s="11"/>
      <c r="B93" s="218"/>
      <c r="C93" s="219"/>
      <c r="D93" s="202" t="s">
        <v>138</v>
      </c>
      <c r="E93" s="220" t="s">
        <v>20</v>
      </c>
      <c r="F93" s="221" t="s">
        <v>145</v>
      </c>
      <c r="G93" s="219"/>
      <c r="H93" s="222">
        <v>84</v>
      </c>
      <c r="I93" s="223"/>
      <c r="J93" s="223"/>
      <c r="K93" s="219"/>
      <c r="L93" s="219"/>
      <c r="M93" s="224"/>
      <c r="N93" s="225"/>
      <c r="O93" s="226"/>
      <c r="P93" s="226"/>
      <c r="Q93" s="226"/>
      <c r="R93" s="226"/>
      <c r="S93" s="226"/>
      <c r="T93" s="226"/>
      <c r="U93" s="226"/>
      <c r="V93" s="226"/>
      <c r="W93" s="226"/>
      <c r="X93" s="227"/>
      <c r="Y93" s="11"/>
      <c r="Z93" s="11"/>
      <c r="AA93" s="11"/>
      <c r="AB93" s="11"/>
      <c r="AC93" s="11"/>
      <c r="AD93" s="11"/>
      <c r="AE93" s="11"/>
      <c r="AT93" s="228" t="s">
        <v>138</v>
      </c>
      <c r="AU93" s="228" t="s">
        <v>74</v>
      </c>
      <c r="AV93" s="11" t="s">
        <v>92</v>
      </c>
      <c r="AW93" s="11" t="s">
        <v>5</v>
      </c>
      <c r="AX93" s="11" t="s">
        <v>78</v>
      </c>
      <c r="AY93" s="228" t="s">
        <v>134</v>
      </c>
    </row>
    <row r="94" s="2" customFormat="1" ht="33" customHeight="1">
      <c r="A94" s="36"/>
      <c r="B94" s="37"/>
      <c r="C94" s="187" t="s">
        <v>82</v>
      </c>
      <c r="D94" s="229" t="s">
        <v>129</v>
      </c>
      <c r="E94" s="189" t="s">
        <v>146</v>
      </c>
      <c r="F94" s="190" t="s">
        <v>147</v>
      </c>
      <c r="G94" s="191" t="s">
        <v>132</v>
      </c>
      <c r="H94" s="192">
        <v>66</v>
      </c>
      <c r="I94" s="193"/>
      <c r="J94" s="193"/>
      <c r="K94" s="194">
        <f>ROUND(P94*H94,2)</f>
        <v>0</v>
      </c>
      <c r="L94" s="190" t="s">
        <v>133</v>
      </c>
      <c r="M94" s="42"/>
      <c r="N94" s="195" t="s">
        <v>20</v>
      </c>
      <c r="O94" s="196" t="s">
        <v>43</v>
      </c>
      <c r="P94" s="197">
        <f>I94+J94</f>
        <v>0</v>
      </c>
      <c r="Q94" s="197">
        <f>ROUND(I94*H94,2)</f>
        <v>0</v>
      </c>
      <c r="R94" s="197">
        <f>ROUND(J94*H94,2)</f>
        <v>0</v>
      </c>
      <c r="S94" s="82"/>
      <c r="T94" s="198">
        <f>S94*H94</f>
        <v>0</v>
      </c>
      <c r="U94" s="198">
        <v>0</v>
      </c>
      <c r="V94" s="198">
        <f>U94*H94</f>
        <v>0</v>
      </c>
      <c r="W94" s="198">
        <v>0</v>
      </c>
      <c r="X94" s="199">
        <f>W94*H94</f>
        <v>0</v>
      </c>
      <c r="Y94" s="36"/>
      <c r="Z94" s="36"/>
      <c r="AA94" s="36"/>
      <c r="AB94" s="36"/>
      <c r="AC94" s="36"/>
      <c r="AD94" s="36"/>
      <c r="AE94" s="36"/>
      <c r="AR94" s="200" t="s">
        <v>92</v>
      </c>
      <c r="AT94" s="200" t="s">
        <v>129</v>
      </c>
      <c r="AU94" s="200" t="s">
        <v>74</v>
      </c>
      <c r="AY94" s="15" t="s">
        <v>134</v>
      </c>
      <c r="BE94" s="201">
        <f>IF(O94="základní",K94,0)</f>
        <v>0</v>
      </c>
      <c r="BF94" s="201">
        <f>IF(O94="snížená",K94,0)</f>
        <v>0</v>
      </c>
      <c r="BG94" s="201">
        <f>IF(O94="zákl. přenesená",K94,0)</f>
        <v>0</v>
      </c>
      <c r="BH94" s="201">
        <f>IF(O94="sníž. přenesená",K94,0)</f>
        <v>0</v>
      </c>
      <c r="BI94" s="201">
        <f>IF(O94="nulová",K94,0)</f>
        <v>0</v>
      </c>
      <c r="BJ94" s="15" t="s">
        <v>78</v>
      </c>
      <c r="BK94" s="201">
        <f>ROUND(P94*H94,2)</f>
        <v>0</v>
      </c>
      <c r="BL94" s="15" t="s">
        <v>92</v>
      </c>
      <c r="BM94" s="200" t="s">
        <v>528</v>
      </c>
    </row>
    <row r="95" s="2" customFormat="1">
      <c r="A95" s="36"/>
      <c r="B95" s="37"/>
      <c r="C95" s="38"/>
      <c r="D95" s="202" t="s">
        <v>136</v>
      </c>
      <c r="E95" s="38"/>
      <c r="F95" s="203" t="s">
        <v>149</v>
      </c>
      <c r="G95" s="38"/>
      <c r="H95" s="38"/>
      <c r="I95" s="204"/>
      <c r="J95" s="204"/>
      <c r="K95" s="38"/>
      <c r="L95" s="38"/>
      <c r="M95" s="42"/>
      <c r="N95" s="205"/>
      <c r="O95" s="206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136</v>
      </c>
      <c r="AU95" s="15" t="s">
        <v>74</v>
      </c>
    </row>
    <row r="96" s="10" customFormat="1">
      <c r="A96" s="10"/>
      <c r="B96" s="207"/>
      <c r="C96" s="208"/>
      <c r="D96" s="202" t="s">
        <v>138</v>
      </c>
      <c r="E96" s="209" t="s">
        <v>20</v>
      </c>
      <c r="F96" s="210" t="s">
        <v>529</v>
      </c>
      <c r="G96" s="208"/>
      <c r="H96" s="211">
        <v>22</v>
      </c>
      <c r="I96" s="212"/>
      <c r="J96" s="212"/>
      <c r="K96" s="208"/>
      <c r="L96" s="208"/>
      <c r="M96" s="213"/>
      <c r="N96" s="214"/>
      <c r="O96" s="215"/>
      <c r="P96" s="215"/>
      <c r="Q96" s="215"/>
      <c r="R96" s="215"/>
      <c r="S96" s="215"/>
      <c r="T96" s="215"/>
      <c r="U96" s="215"/>
      <c r="V96" s="215"/>
      <c r="W96" s="215"/>
      <c r="X96" s="216"/>
      <c r="Y96" s="10"/>
      <c r="Z96" s="10"/>
      <c r="AA96" s="10"/>
      <c r="AB96" s="10"/>
      <c r="AC96" s="10"/>
      <c r="AD96" s="10"/>
      <c r="AE96" s="10"/>
      <c r="AT96" s="217" t="s">
        <v>138</v>
      </c>
      <c r="AU96" s="217" t="s">
        <v>74</v>
      </c>
      <c r="AV96" s="10" t="s">
        <v>82</v>
      </c>
      <c r="AW96" s="10" t="s">
        <v>5</v>
      </c>
      <c r="AX96" s="10" t="s">
        <v>74</v>
      </c>
      <c r="AY96" s="217" t="s">
        <v>134</v>
      </c>
    </row>
    <row r="97" s="10" customFormat="1">
      <c r="A97" s="10"/>
      <c r="B97" s="207"/>
      <c r="C97" s="208"/>
      <c r="D97" s="202" t="s">
        <v>138</v>
      </c>
      <c r="E97" s="209" t="s">
        <v>20</v>
      </c>
      <c r="F97" s="210" t="s">
        <v>530</v>
      </c>
      <c r="G97" s="208"/>
      <c r="H97" s="211">
        <v>22</v>
      </c>
      <c r="I97" s="212"/>
      <c r="J97" s="212"/>
      <c r="K97" s="208"/>
      <c r="L97" s="208"/>
      <c r="M97" s="213"/>
      <c r="N97" s="214"/>
      <c r="O97" s="215"/>
      <c r="P97" s="215"/>
      <c r="Q97" s="215"/>
      <c r="R97" s="215"/>
      <c r="S97" s="215"/>
      <c r="T97" s="215"/>
      <c r="U97" s="215"/>
      <c r="V97" s="215"/>
      <c r="W97" s="215"/>
      <c r="X97" s="216"/>
      <c r="Y97" s="10"/>
      <c r="Z97" s="10"/>
      <c r="AA97" s="10"/>
      <c r="AB97" s="10"/>
      <c r="AC97" s="10"/>
      <c r="AD97" s="10"/>
      <c r="AE97" s="10"/>
      <c r="AT97" s="217" t="s">
        <v>138</v>
      </c>
      <c r="AU97" s="217" t="s">
        <v>74</v>
      </c>
      <c r="AV97" s="10" t="s">
        <v>82</v>
      </c>
      <c r="AW97" s="10" t="s">
        <v>5</v>
      </c>
      <c r="AX97" s="10" t="s">
        <v>74</v>
      </c>
      <c r="AY97" s="217" t="s">
        <v>134</v>
      </c>
    </row>
    <row r="98" s="10" customFormat="1">
      <c r="A98" s="10"/>
      <c r="B98" s="207"/>
      <c r="C98" s="208"/>
      <c r="D98" s="202" t="s">
        <v>138</v>
      </c>
      <c r="E98" s="209" t="s">
        <v>20</v>
      </c>
      <c r="F98" s="210" t="s">
        <v>531</v>
      </c>
      <c r="G98" s="208"/>
      <c r="H98" s="211">
        <v>22</v>
      </c>
      <c r="I98" s="212"/>
      <c r="J98" s="212"/>
      <c r="K98" s="208"/>
      <c r="L98" s="208"/>
      <c r="M98" s="213"/>
      <c r="N98" s="214"/>
      <c r="O98" s="215"/>
      <c r="P98" s="215"/>
      <c r="Q98" s="215"/>
      <c r="R98" s="215"/>
      <c r="S98" s="215"/>
      <c r="T98" s="215"/>
      <c r="U98" s="215"/>
      <c r="V98" s="215"/>
      <c r="W98" s="215"/>
      <c r="X98" s="216"/>
      <c r="Y98" s="10"/>
      <c r="Z98" s="10"/>
      <c r="AA98" s="10"/>
      <c r="AB98" s="10"/>
      <c r="AC98" s="10"/>
      <c r="AD98" s="10"/>
      <c r="AE98" s="10"/>
      <c r="AT98" s="217" t="s">
        <v>138</v>
      </c>
      <c r="AU98" s="217" t="s">
        <v>74</v>
      </c>
      <c r="AV98" s="10" t="s">
        <v>82</v>
      </c>
      <c r="AW98" s="10" t="s">
        <v>5</v>
      </c>
      <c r="AX98" s="10" t="s">
        <v>74</v>
      </c>
      <c r="AY98" s="217" t="s">
        <v>134</v>
      </c>
    </row>
    <row r="99" s="11" customFormat="1">
      <c r="A99" s="11"/>
      <c r="B99" s="218"/>
      <c r="C99" s="219"/>
      <c r="D99" s="202" t="s">
        <v>138</v>
      </c>
      <c r="E99" s="220" t="s">
        <v>20</v>
      </c>
      <c r="F99" s="221" t="s">
        <v>145</v>
      </c>
      <c r="G99" s="219"/>
      <c r="H99" s="222">
        <v>66</v>
      </c>
      <c r="I99" s="223"/>
      <c r="J99" s="223"/>
      <c r="K99" s="219"/>
      <c r="L99" s="219"/>
      <c r="M99" s="224"/>
      <c r="N99" s="225"/>
      <c r="O99" s="226"/>
      <c r="P99" s="226"/>
      <c r="Q99" s="226"/>
      <c r="R99" s="226"/>
      <c r="S99" s="226"/>
      <c r="T99" s="226"/>
      <c r="U99" s="226"/>
      <c r="V99" s="226"/>
      <c r="W99" s="226"/>
      <c r="X99" s="227"/>
      <c r="Y99" s="11"/>
      <c r="Z99" s="11"/>
      <c r="AA99" s="11"/>
      <c r="AB99" s="11"/>
      <c r="AC99" s="11"/>
      <c r="AD99" s="11"/>
      <c r="AE99" s="11"/>
      <c r="AT99" s="228" t="s">
        <v>138</v>
      </c>
      <c r="AU99" s="228" t="s">
        <v>74</v>
      </c>
      <c r="AV99" s="11" t="s">
        <v>92</v>
      </c>
      <c r="AW99" s="11" t="s">
        <v>5</v>
      </c>
      <c r="AX99" s="11" t="s">
        <v>78</v>
      </c>
      <c r="AY99" s="228" t="s">
        <v>134</v>
      </c>
    </row>
    <row r="100" s="2" customFormat="1" ht="33" customHeight="1">
      <c r="A100" s="36"/>
      <c r="B100" s="37"/>
      <c r="C100" s="187" t="s">
        <v>89</v>
      </c>
      <c r="D100" s="229" t="s">
        <v>129</v>
      </c>
      <c r="E100" s="189" t="s">
        <v>154</v>
      </c>
      <c r="F100" s="190" t="s">
        <v>155</v>
      </c>
      <c r="G100" s="191" t="s">
        <v>132</v>
      </c>
      <c r="H100" s="192">
        <v>30</v>
      </c>
      <c r="I100" s="193"/>
      <c r="J100" s="193"/>
      <c r="K100" s="194">
        <f>ROUND(P100*H100,2)</f>
        <v>0</v>
      </c>
      <c r="L100" s="190" t="s">
        <v>133</v>
      </c>
      <c r="M100" s="42"/>
      <c r="N100" s="195" t="s">
        <v>20</v>
      </c>
      <c r="O100" s="196" t="s">
        <v>43</v>
      </c>
      <c r="P100" s="197">
        <f>I100+J100</f>
        <v>0</v>
      </c>
      <c r="Q100" s="197">
        <f>ROUND(I100*H100,2)</f>
        <v>0</v>
      </c>
      <c r="R100" s="197">
        <f>ROUND(J100*H100,2)</f>
        <v>0</v>
      </c>
      <c r="S100" s="82"/>
      <c r="T100" s="198">
        <f>S100*H100</f>
        <v>0</v>
      </c>
      <c r="U100" s="198">
        <v>0</v>
      </c>
      <c r="V100" s="198">
        <f>U100*H100</f>
        <v>0</v>
      </c>
      <c r="W100" s="198">
        <v>0</v>
      </c>
      <c r="X100" s="199">
        <f>W100*H100</f>
        <v>0</v>
      </c>
      <c r="Y100" s="36"/>
      <c r="Z100" s="36"/>
      <c r="AA100" s="36"/>
      <c r="AB100" s="36"/>
      <c r="AC100" s="36"/>
      <c r="AD100" s="36"/>
      <c r="AE100" s="36"/>
      <c r="AR100" s="200" t="s">
        <v>92</v>
      </c>
      <c r="AT100" s="200" t="s">
        <v>129</v>
      </c>
      <c r="AU100" s="200" t="s">
        <v>74</v>
      </c>
      <c r="AY100" s="15" t="s">
        <v>134</v>
      </c>
      <c r="BE100" s="201">
        <f>IF(O100="základní",K100,0)</f>
        <v>0</v>
      </c>
      <c r="BF100" s="201">
        <f>IF(O100="snížená",K100,0)</f>
        <v>0</v>
      </c>
      <c r="BG100" s="201">
        <f>IF(O100="zákl. přenesená",K100,0)</f>
        <v>0</v>
      </c>
      <c r="BH100" s="201">
        <f>IF(O100="sníž. přenesená",K100,0)</f>
        <v>0</v>
      </c>
      <c r="BI100" s="201">
        <f>IF(O100="nulová",K100,0)</f>
        <v>0</v>
      </c>
      <c r="BJ100" s="15" t="s">
        <v>78</v>
      </c>
      <c r="BK100" s="201">
        <f>ROUND(P100*H100,2)</f>
        <v>0</v>
      </c>
      <c r="BL100" s="15" t="s">
        <v>92</v>
      </c>
      <c r="BM100" s="200" t="s">
        <v>532</v>
      </c>
    </row>
    <row r="101" s="2" customFormat="1">
      <c r="A101" s="36"/>
      <c r="B101" s="37"/>
      <c r="C101" s="38"/>
      <c r="D101" s="202" t="s">
        <v>136</v>
      </c>
      <c r="E101" s="38"/>
      <c r="F101" s="203" t="s">
        <v>157</v>
      </c>
      <c r="G101" s="38"/>
      <c r="H101" s="38"/>
      <c r="I101" s="204"/>
      <c r="J101" s="204"/>
      <c r="K101" s="38"/>
      <c r="L101" s="38"/>
      <c r="M101" s="42"/>
      <c r="N101" s="205"/>
      <c r="O101" s="206"/>
      <c r="P101" s="82"/>
      <c r="Q101" s="82"/>
      <c r="R101" s="82"/>
      <c r="S101" s="82"/>
      <c r="T101" s="82"/>
      <c r="U101" s="82"/>
      <c r="V101" s="82"/>
      <c r="W101" s="82"/>
      <c r="X101" s="83"/>
      <c r="Y101" s="36"/>
      <c r="Z101" s="36"/>
      <c r="AA101" s="36"/>
      <c r="AB101" s="36"/>
      <c r="AC101" s="36"/>
      <c r="AD101" s="36"/>
      <c r="AE101" s="36"/>
      <c r="AT101" s="15" t="s">
        <v>136</v>
      </c>
      <c r="AU101" s="15" t="s">
        <v>74</v>
      </c>
    </row>
    <row r="102" s="10" customFormat="1">
      <c r="A102" s="10"/>
      <c r="B102" s="207"/>
      <c r="C102" s="208"/>
      <c r="D102" s="202" t="s">
        <v>138</v>
      </c>
      <c r="E102" s="209" t="s">
        <v>20</v>
      </c>
      <c r="F102" s="210" t="s">
        <v>533</v>
      </c>
      <c r="G102" s="208"/>
      <c r="H102" s="211">
        <v>10</v>
      </c>
      <c r="I102" s="212"/>
      <c r="J102" s="212"/>
      <c r="K102" s="208"/>
      <c r="L102" s="208"/>
      <c r="M102" s="213"/>
      <c r="N102" s="214"/>
      <c r="O102" s="215"/>
      <c r="P102" s="215"/>
      <c r="Q102" s="215"/>
      <c r="R102" s="215"/>
      <c r="S102" s="215"/>
      <c r="T102" s="215"/>
      <c r="U102" s="215"/>
      <c r="V102" s="215"/>
      <c r="W102" s="215"/>
      <c r="X102" s="216"/>
      <c r="Y102" s="10"/>
      <c r="Z102" s="10"/>
      <c r="AA102" s="10"/>
      <c r="AB102" s="10"/>
      <c r="AC102" s="10"/>
      <c r="AD102" s="10"/>
      <c r="AE102" s="10"/>
      <c r="AT102" s="217" t="s">
        <v>138</v>
      </c>
      <c r="AU102" s="217" t="s">
        <v>74</v>
      </c>
      <c r="AV102" s="10" t="s">
        <v>82</v>
      </c>
      <c r="AW102" s="10" t="s">
        <v>5</v>
      </c>
      <c r="AX102" s="10" t="s">
        <v>74</v>
      </c>
      <c r="AY102" s="217" t="s">
        <v>134</v>
      </c>
    </row>
    <row r="103" s="10" customFormat="1">
      <c r="A103" s="10"/>
      <c r="B103" s="207"/>
      <c r="C103" s="208"/>
      <c r="D103" s="202" t="s">
        <v>138</v>
      </c>
      <c r="E103" s="209" t="s">
        <v>20</v>
      </c>
      <c r="F103" s="210" t="s">
        <v>534</v>
      </c>
      <c r="G103" s="208"/>
      <c r="H103" s="211">
        <v>10</v>
      </c>
      <c r="I103" s="212"/>
      <c r="J103" s="212"/>
      <c r="K103" s="208"/>
      <c r="L103" s="208"/>
      <c r="M103" s="213"/>
      <c r="N103" s="214"/>
      <c r="O103" s="215"/>
      <c r="P103" s="215"/>
      <c r="Q103" s="215"/>
      <c r="R103" s="215"/>
      <c r="S103" s="215"/>
      <c r="T103" s="215"/>
      <c r="U103" s="215"/>
      <c r="V103" s="215"/>
      <c r="W103" s="215"/>
      <c r="X103" s="216"/>
      <c r="Y103" s="10"/>
      <c r="Z103" s="10"/>
      <c r="AA103" s="10"/>
      <c r="AB103" s="10"/>
      <c r="AC103" s="10"/>
      <c r="AD103" s="10"/>
      <c r="AE103" s="10"/>
      <c r="AT103" s="217" t="s">
        <v>138</v>
      </c>
      <c r="AU103" s="217" t="s">
        <v>74</v>
      </c>
      <c r="AV103" s="10" t="s">
        <v>82</v>
      </c>
      <c r="AW103" s="10" t="s">
        <v>5</v>
      </c>
      <c r="AX103" s="10" t="s">
        <v>74</v>
      </c>
      <c r="AY103" s="217" t="s">
        <v>134</v>
      </c>
    </row>
    <row r="104" s="10" customFormat="1">
      <c r="A104" s="10"/>
      <c r="B104" s="207"/>
      <c r="C104" s="208"/>
      <c r="D104" s="202" t="s">
        <v>138</v>
      </c>
      <c r="E104" s="209" t="s">
        <v>20</v>
      </c>
      <c r="F104" s="210" t="s">
        <v>535</v>
      </c>
      <c r="G104" s="208"/>
      <c r="H104" s="211">
        <v>10</v>
      </c>
      <c r="I104" s="212"/>
      <c r="J104" s="212"/>
      <c r="K104" s="208"/>
      <c r="L104" s="208"/>
      <c r="M104" s="213"/>
      <c r="N104" s="214"/>
      <c r="O104" s="215"/>
      <c r="P104" s="215"/>
      <c r="Q104" s="215"/>
      <c r="R104" s="215"/>
      <c r="S104" s="215"/>
      <c r="T104" s="215"/>
      <c r="U104" s="215"/>
      <c r="V104" s="215"/>
      <c r="W104" s="215"/>
      <c r="X104" s="216"/>
      <c r="Y104" s="10"/>
      <c r="Z104" s="10"/>
      <c r="AA104" s="10"/>
      <c r="AB104" s="10"/>
      <c r="AC104" s="10"/>
      <c r="AD104" s="10"/>
      <c r="AE104" s="10"/>
      <c r="AT104" s="217" t="s">
        <v>138</v>
      </c>
      <c r="AU104" s="217" t="s">
        <v>74</v>
      </c>
      <c r="AV104" s="10" t="s">
        <v>82</v>
      </c>
      <c r="AW104" s="10" t="s">
        <v>5</v>
      </c>
      <c r="AX104" s="10" t="s">
        <v>74</v>
      </c>
      <c r="AY104" s="217" t="s">
        <v>134</v>
      </c>
    </row>
    <row r="105" s="11" customFormat="1">
      <c r="A105" s="11"/>
      <c r="B105" s="218"/>
      <c r="C105" s="219"/>
      <c r="D105" s="202" t="s">
        <v>138</v>
      </c>
      <c r="E105" s="220" t="s">
        <v>20</v>
      </c>
      <c r="F105" s="221" t="s">
        <v>145</v>
      </c>
      <c r="G105" s="219"/>
      <c r="H105" s="222">
        <v>30</v>
      </c>
      <c r="I105" s="223"/>
      <c r="J105" s="223"/>
      <c r="K105" s="219"/>
      <c r="L105" s="219"/>
      <c r="M105" s="224"/>
      <c r="N105" s="225"/>
      <c r="O105" s="226"/>
      <c r="P105" s="226"/>
      <c r="Q105" s="226"/>
      <c r="R105" s="226"/>
      <c r="S105" s="226"/>
      <c r="T105" s="226"/>
      <c r="U105" s="226"/>
      <c r="V105" s="226"/>
      <c r="W105" s="226"/>
      <c r="X105" s="227"/>
      <c r="Y105" s="11"/>
      <c r="Z105" s="11"/>
      <c r="AA105" s="11"/>
      <c r="AB105" s="11"/>
      <c r="AC105" s="11"/>
      <c r="AD105" s="11"/>
      <c r="AE105" s="11"/>
      <c r="AT105" s="228" t="s">
        <v>138</v>
      </c>
      <c r="AU105" s="228" t="s">
        <v>74</v>
      </c>
      <c r="AV105" s="11" t="s">
        <v>92</v>
      </c>
      <c r="AW105" s="11" t="s">
        <v>5</v>
      </c>
      <c r="AX105" s="11" t="s">
        <v>78</v>
      </c>
      <c r="AY105" s="228" t="s">
        <v>134</v>
      </c>
    </row>
    <row r="106" s="2" customFormat="1" ht="24.15" customHeight="1">
      <c r="A106" s="36"/>
      <c r="B106" s="37"/>
      <c r="C106" s="187" t="s">
        <v>92</v>
      </c>
      <c r="D106" s="229" t="s">
        <v>129</v>
      </c>
      <c r="E106" s="189" t="s">
        <v>162</v>
      </c>
      <c r="F106" s="190" t="s">
        <v>163</v>
      </c>
      <c r="G106" s="191" t="s">
        <v>132</v>
      </c>
      <c r="H106" s="192">
        <v>72</v>
      </c>
      <c r="I106" s="193"/>
      <c r="J106" s="193"/>
      <c r="K106" s="194">
        <f>ROUND(P106*H106,2)</f>
        <v>0</v>
      </c>
      <c r="L106" s="190" t="s">
        <v>133</v>
      </c>
      <c r="M106" s="42"/>
      <c r="N106" s="195" t="s">
        <v>20</v>
      </c>
      <c r="O106" s="196" t="s">
        <v>43</v>
      </c>
      <c r="P106" s="197">
        <f>I106+J106</f>
        <v>0</v>
      </c>
      <c r="Q106" s="197">
        <f>ROUND(I106*H106,2)</f>
        <v>0</v>
      </c>
      <c r="R106" s="197">
        <f>ROUND(J106*H106,2)</f>
        <v>0</v>
      </c>
      <c r="S106" s="82"/>
      <c r="T106" s="198">
        <f>S106*H106</f>
        <v>0</v>
      </c>
      <c r="U106" s="198">
        <v>0</v>
      </c>
      <c r="V106" s="198">
        <f>U106*H106</f>
        <v>0</v>
      </c>
      <c r="W106" s="198">
        <v>0</v>
      </c>
      <c r="X106" s="199">
        <f>W106*H106</f>
        <v>0</v>
      </c>
      <c r="Y106" s="36"/>
      <c r="Z106" s="36"/>
      <c r="AA106" s="36"/>
      <c r="AB106" s="36"/>
      <c r="AC106" s="36"/>
      <c r="AD106" s="36"/>
      <c r="AE106" s="36"/>
      <c r="AR106" s="200" t="s">
        <v>92</v>
      </c>
      <c r="AT106" s="200" t="s">
        <v>129</v>
      </c>
      <c r="AU106" s="200" t="s">
        <v>74</v>
      </c>
      <c r="AY106" s="15" t="s">
        <v>134</v>
      </c>
      <c r="BE106" s="201">
        <f>IF(O106="základní",K106,0)</f>
        <v>0</v>
      </c>
      <c r="BF106" s="201">
        <f>IF(O106="snížená",K106,0)</f>
        <v>0</v>
      </c>
      <c r="BG106" s="201">
        <f>IF(O106="zákl. přenesená",K106,0)</f>
        <v>0</v>
      </c>
      <c r="BH106" s="201">
        <f>IF(O106="sníž. přenesená",K106,0)</f>
        <v>0</v>
      </c>
      <c r="BI106" s="201">
        <f>IF(O106="nulová",K106,0)</f>
        <v>0</v>
      </c>
      <c r="BJ106" s="15" t="s">
        <v>78</v>
      </c>
      <c r="BK106" s="201">
        <f>ROUND(P106*H106,2)</f>
        <v>0</v>
      </c>
      <c r="BL106" s="15" t="s">
        <v>92</v>
      </c>
      <c r="BM106" s="200" t="s">
        <v>536</v>
      </c>
    </row>
    <row r="107" s="2" customFormat="1">
      <c r="A107" s="36"/>
      <c r="B107" s="37"/>
      <c r="C107" s="38"/>
      <c r="D107" s="202" t="s">
        <v>136</v>
      </c>
      <c r="E107" s="38"/>
      <c r="F107" s="203" t="s">
        <v>165</v>
      </c>
      <c r="G107" s="38"/>
      <c r="H107" s="38"/>
      <c r="I107" s="204"/>
      <c r="J107" s="204"/>
      <c r="K107" s="38"/>
      <c r="L107" s="38"/>
      <c r="M107" s="42"/>
      <c r="N107" s="205"/>
      <c r="O107" s="206"/>
      <c r="P107" s="82"/>
      <c r="Q107" s="82"/>
      <c r="R107" s="82"/>
      <c r="S107" s="82"/>
      <c r="T107" s="82"/>
      <c r="U107" s="82"/>
      <c r="V107" s="82"/>
      <c r="W107" s="82"/>
      <c r="X107" s="83"/>
      <c r="Y107" s="36"/>
      <c r="Z107" s="36"/>
      <c r="AA107" s="36"/>
      <c r="AB107" s="36"/>
      <c r="AC107" s="36"/>
      <c r="AD107" s="36"/>
      <c r="AE107" s="36"/>
      <c r="AT107" s="15" t="s">
        <v>136</v>
      </c>
      <c r="AU107" s="15" t="s">
        <v>74</v>
      </c>
    </row>
    <row r="108" s="10" customFormat="1">
      <c r="A108" s="10"/>
      <c r="B108" s="207"/>
      <c r="C108" s="208"/>
      <c r="D108" s="202" t="s">
        <v>138</v>
      </c>
      <c r="E108" s="209" t="s">
        <v>20</v>
      </c>
      <c r="F108" s="210" t="s">
        <v>537</v>
      </c>
      <c r="G108" s="208"/>
      <c r="H108" s="211">
        <v>16</v>
      </c>
      <c r="I108" s="212"/>
      <c r="J108" s="212"/>
      <c r="K108" s="208"/>
      <c r="L108" s="208"/>
      <c r="M108" s="213"/>
      <c r="N108" s="214"/>
      <c r="O108" s="215"/>
      <c r="P108" s="215"/>
      <c r="Q108" s="215"/>
      <c r="R108" s="215"/>
      <c r="S108" s="215"/>
      <c r="T108" s="215"/>
      <c r="U108" s="215"/>
      <c r="V108" s="215"/>
      <c r="W108" s="215"/>
      <c r="X108" s="216"/>
      <c r="Y108" s="10"/>
      <c r="Z108" s="10"/>
      <c r="AA108" s="10"/>
      <c r="AB108" s="10"/>
      <c r="AC108" s="10"/>
      <c r="AD108" s="10"/>
      <c r="AE108" s="10"/>
      <c r="AT108" s="217" t="s">
        <v>138</v>
      </c>
      <c r="AU108" s="217" t="s">
        <v>74</v>
      </c>
      <c r="AV108" s="10" t="s">
        <v>82</v>
      </c>
      <c r="AW108" s="10" t="s">
        <v>5</v>
      </c>
      <c r="AX108" s="10" t="s">
        <v>74</v>
      </c>
      <c r="AY108" s="217" t="s">
        <v>134</v>
      </c>
    </row>
    <row r="109" s="10" customFormat="1">
      <c r="A109" s="10"/>
      <c r="B109" s="207"/>
      <c r="C109" s="208"/>
      <c r="D109" s="202" t="s">
        <v>138</v>
      </c>
      <c r="E109" s="209" t="s">
        <v>20</v>
      </c>
      <c r="F109" s="210" t="s">
        <v>538</v>
      </c>
      <c r="G109" s="208"/>
      <c r="H109" s="211">
        <v>27</v>
      </c>
      <c r="I109" s="212"/>
      <c r="J109" s="212"/>
      <c r="K109" s="208"/>
      <c r="L109" s="208"/>
      <c r="M109" s="213"/>
      <c r="N109" s="214"/>
      <c r="O109" s="215"/>
      <c r="P109" s="215"/>
      <c r="Q109" s="215"/>
      <c r="R109" s="215"/>
      <c r="S109" s="215"/>
      <c r="T109" s="215"/>
      <c r="U109" s="215"/>
      <c r="V109" s="215"/>
      <c r="W109" s="215"/>
      <c r="X109" s="216"/>
      <c r="Y109" s="10"/>
      <c r="Z109" s="10"/>
      <c r="AA109" s="10"/>
      <c r="AB109" s="10"/>
      <c r="AC109" s="10"/>
      <c r="AD109" s="10"/>
      <c r="AE109" s="10"/>
      <c r="AT109" s="217" t="s">
        <v>138</v>
      </c>
      <c r="AU109" s="217" t="s">
        <v>74</v>
      </c>
      <c r="AV109" s="10" t="s">
        <v>82</v>
      </c>
      <c r="AW109" s="10" t="s">
        <v>5</v>
      </c>
      <c r="AX109" s="10" t="s">
        <v>74</v>
      </c>
      <c r="AY109" s="217" t="s">
        <v>134</v>
      </c>
    </row>
    <row r="110" s="10" customFormat="1">
      <c r="A110" s="10"/>
      <c r="B110" s="207"/>
      <c r="C110" s="208"/>
      <c r="D110" s="202" t="s">
        <v>138</v>
      </c>
      <c r="E110" s="209" t="s">
        <v>20</v>
      </c>
      <c r="F110" s="210" t="s">
        <v>539</v>
      </c>
      <c r="G110" s="208"/>
      <c r="H110" s="211">
        <v>29</v>
      </c>
      <c r="I110" s="212"/>
      <c r="J110" s="212"/>
      <c r="K110" s="208"/>
      <c r="L110" s="208"/>
      <c r="M110" s="213"/>
      <c r="N110" s="214"/>
      <c r="O110" s="215"/>
      <c r="P110" s="215"/>
      <c r="Q110" s="215"/>
      <c r="R110" s="215"/>
      <c r="S110" s="215"/>
      <c r="T110" s="215"/>
      <c r="U110" s="215"/>
      <c r="V110" s="215"/>
      <c r="W110" s="215"/>
      <c r="X110" s="216"/>
      <c r="Y110" s="10"/>
      <c r="Z110" s="10"/>
      <c r="AA110" s="10"/>
      <c r="AB110" s="10"/>
      <c r="AC110" s="10"/>
      <c r="AD110" s="10"/>
      <c r="AE110" s="10"/>
      <c r="AT110" s="217" t="s">
        <v>138</v>
      </c>
      <c r="AU110" s="217" t="s">
        <v>74</v>
      </c>
      <c r="AV110" s="10" t="s">
        <v>82</v>
      </c>
      <c r="AW110" s="10" t="s">
        <v>5</v>
      </c>
      <c r="AX110" s="10" t="s">
        <v>74</v>
      </c>
      <c r="AY110" s="217" t="s">
        <v>134</v>
      </c>
    </row>
    <row r="111" s="11" customFormat="1">
      <c r="A111" s="11"/>
      <c r="B111" s="218"/>
      <c r="C111" s="219"/>
      <c r="D111" s="202" t="s">
        <v>138</v>
      </c>
      <c r="E111" s="220" t="s">
        <v>20</v>
      </c>
      <c r="F111" s="221" t="s">
        <v>145</v>
      </c>
      <c r="G111" s="219"/>
      <c r="H111" s="222">
        <v>72</v>
      </c>
      <c r="I111" s="223"/>
      <c r="J111" s="223"/>
      <c r="K111" s="219"/>
      <c r="L111" s="219"/>
      <c r="M111" s="224"/>
      <c r="N111" s="225"/>
      <c r="O111" s="226"/>
      <c r="P111" s="226"/>
      <c r="Q111" s="226"/>
      <c r="R111" s="226"/>
      <c r="S111" s="226"/>
      <c r="T111" s="226"/>
      <c r="U111" s="226"/>
      <c r="V111" s="226"/>
      <c r="W111" s="226"/>
      <c r="X111" s="227"/>
      <c r="Y111" s="11"/>
      <c r="Z111" s="11"/>
      <c r="AA111" s="11"/>
      <c r="AB111" s="11"/>
      <c r="AC111" s="11"/>
      <c r="AD111" s="11"/>
      <c r="AE111" s="11"/>
      <c r="AT111" s="228" t="s">
        <v>138</v>
      </c>
      <c r="AU111" s="228" t="s">
        <v>74</v>
      </c>
      <c r="AV111" s="11" t="s">
        <v>92</v>
      </c>
      <c r="AW111" s="11" t="s">
        <v>5</v>
      </c>
      <c r="AX111" s="11" t="s">
        <v>78</v>
      </c>
      <c r="AY111" s="228" t="s">
        <v>134</v>
      </c>
    </row>
    <row r="112" s="2" customFormat="1" ht="24.15" customHeight="1">
      <c r="A112" s="36"/>
      <c r="B112" s="37"/>
      <c r="C112" s="187" t="s">
        <v>171</v>
      </c>
      <c r="D112" s="229" t="s">
        <v>129</v>
      </c>
      <c r="E112" s="189" t="s">
        <v>178</v>
      </c>
      <c r="F112" s="190" t="s">
        <v>179</v>
      </c>
      <c r="G112" s="191" t="s">
        <v>132</v>
      </c>
      <c r="H112" s="192">
        <v>22</v>
      </c>
      <c r="I112" s="193"/>
      <c r="J112" s="193"/>
      <c r="K112" s="194">
        <f>ROUND(P112*H112,2)</f>
        <v>0</v>
      </c>
      <c r="L112" s="190" t="s">
        <v>133</v>
      </c>
      <c r="M112" s="42"/>
      <c r="N112" s="195" t="s">
        <v>20</v>
      </c>
      <c r="O112" s="196" t="s">
        <v>43</v>
      </c>
      <c r="P112" s="197">
        <f>I112+J112</f>
        <v>0</v>
      </c>
      <c r="Q112" s="197">
        <f>ROUND(I112*H112,2)</f>
        <v>0</v>
      </c>
      <c r="R112" s="197">
        <f>ROUND(J112*H112,2)</f>
        <v>0</v>
      </c>
      <c r="S112" s="82"/>
      <c r="T112" s="198">
        <f>S112*H112</f>
        <v>0</v>
      </c>
      <c r="U112" s="198">
        <v>0</v>
      </c>
      <c r="V112" s="198">
        <f>U112*H112</f>
        <v>0</v>
      </c>
      <c r="W112" s="198">
        <v>0</v>
      </c>
      <c r="X112" s="199">
        <f>W112*H112</f>
        <v>0</v>
      </c>
      <c r="Y112" s="36"/>
      <c r="Z112" s="36"/>
      <c r="AA112" s="36"/>
      <c r="AB112" s="36"/>
      <c r="AC112" s="36"/>
      <c r="AD112" s="36"/>
      <c r="AE112" s="36"/>
      <c r="AR112" s="200" t="s">
        <v>92</v>
      </c>
      <c r="AT112" s="200" t="s">
        <v>129</v>
      </c>
      <c r="AU112" s="200" t="s">
        <v>74</v>
      </c>
      <c r="AY112" s="15" t="s">
        <v>134</v>
      </c>
      <c r="BE112" s="201">
        <f>IF(O112="základní",K112,0)</f>
        <v>0</v>
      </c>
      <c r="BF112" s="201">
        <f>IF(O112="snížená",K112,0)</f>
        <v>0</v>
      </c>
      <c r="BG112" s="201">
        <f>IF(O112="zákl. přenesená",K112,0)</f>
        <v>0</v>
      </c>
      <c r="BH112" s="201">
        <f>IF(O112="sníž. přenesená",K112,0)</f>
        <v>0</v>
      </c>
      <c r="BI112" s="201">
        <f>IF(O112="nulová",K112,0)</f>
        <v>0</v>
      </c>
      <c r="BJ112" s="15" t="s">
        <v>78</v>
      </c>
      <c r="BK112" s="201">
        <f>ROUND(P112*H112,2)</f>
        <v>0</v>
      </c>
      <c r="BL112" s="15" t="s">
        <v>92</v>
      </c>
      <c r="BM112" s="200" t="s">
        <v>540</v>
      </c>
    </row>
    <row r="113" s="2" customFormat="1">
      <c r="A113" s="36"/>
      <c r="B113" s="37"/>
      <c r="C113" s="38"/>
      <c r="D113" s="202" t="s">
        <v>136</v>
      </c>
      <c r="E113" s="38"/>
      <c r="F113" s="203" t="s">
        <v>181</v>
      </c>
      <c r="G113" s="38"/>
      <c r="H113" s="38"/>
      <c r="I113" s="204"/>
      <c r="J113" s="204"/>
      <c r="K113" s="38"/>
      <c r="L113" s="38"/>
      <c r="M113" s="42"/>
      <c r="N113" s="205"/>
      <c r="O113" s="206"/>
      <c r="P113" s="82"/>
      <c r="Q113" s="82"/>
      <c r="R113" s="82"/>
      <c r="S113" s="82"/>
      <c r="T113" s="82"/>
      <c r="U113" s="82"/>
      <c r="V113" s="82"/>
      <c r="W113" s="82"/>
      <c r="X113" s="83"/>
      <c r="Y113" s="36"/>
      <c r="Z113" s="36"/>
      <c r="AA113" s="36"/>
      <c r="AB113" s="36"/>
      <c r="AC113" s="36"/>
      <c r="AD113" s="36"/>
      <c r="AE113" s="36"/>
      <c r="AT113" s="15" t="s">
        <v>136</v>
      </c>
      <c r="AU113" s="15" t="s">
        <v>74</v>
      </c>
    </row>
    <row r="114" s="10" customFormat="1">
      <c r="A114" s="10"/>
      <c r="B114" s="207"/>
      <c r="C114" s="208"/>
      <c r="D114" s="202" t="s">
        <v>138</v>
      </c>
      <c r="E114" s="209" t="s">
        <v>20</v>
      </c>
      <c r="F114" s="210" t="s">
        <v>541</v>
      </c>
      <c r="G114" s="208"/>
      <c r="H114" s="211">
        <v>11</v>
      </c>
      <c r="I114" s="212"/>
      <c r="J114" s="212"/>
      <c r="K114" s="208"/>
      <c r="L114" s="208"/>
      <c r="M114" s="213"/>
      <c r="N114" s="214"/>
      <c r="O114" s="215"/>
      <c r="P114" s="215"/>
      <c r="Q114" s="215"/>
      <c r="R114" s="215"/>
      <c r="S114" s="215"/>
      <c r="T114" s="215"/>
      <c r="U114" s="215"/>
      <c r="V114" s="215"/>
      <c r="W114" s="215"/>
      <c r="X114" s="216"/>
      <c r="Y114" s="10"/>
      <c r="Z114" s="10"/>
      <c r="AA114" s="10"/>
      <c r="AB114" s="10"/>
      <c r="AC114" s="10"/>
      <c r="AD114" s="10"/>
      <c r="AE114" s="10"/>
      <c r="AT114" s="217" t="s">
        <v>138</v>
      </c>
      <c r="AU114" s="217" t="s">
        <v>74</v>
      </c>
      <c r="AV114" s="10" t="s">
        <v>82</v>
      </c>
      <c r="AW114" s="10" t="s">
        <v>5</v>
      </c>
      <c r="AX114" s="10" t="s">
        <v>74</v>
      </c>
      <c r="AY114" s="217" t="s">
        <v>134</v>
      </c>
    </row>
    <row r="115" s="10" customFormat="1">
      <c r="A115" s="10"/>
      <c r="B115" s="207"/>
      <c r="C115" s="208"/>
      <c r="D115" s="202" t="s">
        <v>138</v>
      </c>
      <c r="E115" s="209" t="s">
        <v>20</v>
      </c>
      <c r="F115" s="210" t="s">
        <v>542</v>
      </c>
      <c r="G115" s="208"/>
      <c r="H115" s="211">
        <v>11</v>
      </c>
      <c r="I115" s="212"/>
      <c r="J115" s="212"/>
      <c r="K115" s="208"/>
      <c r="L115" s="208"/>
      <c r="M115" s="213"/>
      <c r="N115" s="214"/>
      <c r="O115" s="215"/>
      <c r="P115" s="215"/>
      <c r="Q115" s="215"/>
      <c r="R115" s="215"/>
      <c r="S115" s="215"/>
      <c r="T115" s="215"/>
      <c r="U115" s="215"/>
      <c r="V115" s="215"/>
      <c r="W115" s="215"/>
      <c r="X115" s="216"/>
      <c r="Y115" s="10"/>
      <c r="Z115" s="10"/>
      <c r="AA115" s="10"/>
      <c r="AB115" s="10"/>
      <c r="AC115" s="10"/>
      <c r="AD115" s="10"/>
      <c r="AE115" s="10"/>
      <c r="AT115" s="217" t="s">
        <v>138</v>
      </c>
      <c r="AU115" s="217" t="s">
        <v>74</v>
      </c>
      <c r="AV115" s="10" t="s">
        <v>82</v>
      </c>
      <c r="AW115" s="10" t="s">
        <v>5</v>
      </c>
      <c r="AX115" s="10" t="s">
        <v>74</v>
      </c>
      <c r="AY115" s="217" t="s">
        <v>134</v>
      </c>
    </row>
    <row r="116" s="11" customFormat="1">
      <c r="A116" s="11"/>
      <c r="B116" s="218"/>
      <c r="C116" s="219"/>
      <c r="D116" s="202" t="s">
        <v>138</v>
      </c>
      <c r="E116" s="220" t="s">
        <v>20</v>
      </c>
      <c r="F116" s="221" t="s">
        <v>145</v>
      </c>
      <c r="G116" s="219"/>
      <c r="H116" s="222">
        <v>22</v>
      </c>
      <c r="I116" s="223"/>
      <c r="J116" s="223"/>
      <c r="K116" s="219"/>
      <c r="L116" s="219"/>
      <c r="M116" s="224"/>
      <c r="N116" s="225"/>
      <c r="O116" s="226"/>
      <c r="P116" s="226"/>
      <c r="Q116" s="226"/>
      <c r="R116" s="226"/>
      <c r="S116" s="226"/>
      <c r="T116" s="226"/>
      <c r="U116" s="226"/>
      <c r="V116" s="226"/>
      <c r="W116" s="226"/>
      <c r="X116" s="227"/>
      <c r="Y116" s="11"/>
      <c r="Z116" s="11"/>
      <c r="AA116" s="11"/>
      <c r="AB116" s="11"/>
      <c r="AC116" s="11"/>
      <c r="AD116" s="11"/>
      <c r="AE116" s="11"/>
      <c r="AT116" s="228" t="s">
        <v>138</v>
      </c>
      <c r="AU116" s="228" t="s">
        <v>74</v>
      </c>
      <c r="AV116" s="11" t="s">
        <v>92</v>
      </c>
      <c r="AW116" s="11" t="s">
        <v>5</v>
      </c>
      <c r="AX116" s="11" t="s">
        <v>78</v>
      </c>
      <c r="AY116" s="228" t="s">
        <v>134</v>
      </c>
    </row>
    <row r="117" s="2" customFormat="1" ht="24.15" customHeight="1">
      <c r="A117" s="36"/>
      <c r="B117" s="37"/>
      <c r="C117" s="230" t="s">
        <v>177</v>
      </c>
      <c r="D117" s="258" t="s">
        <v>185</v>
      </c>
      <c r="E117" s="232" t="s">
        <v>186</v>
      </c>
      <c r="F117" s="233" t="s">
        <v>543</v>
      </c>
      <c r="G117" s="234" t="s">
        <v>132</v>
      </c>
      <c r="H117" s="235">
        <v>150</v>
      </c>
      <c r="I117" s="236"/>
      <c r="J117" s="237"/>
      <c r="K117" s="238">
        <f>ROUND(P117*H117,2)</f>
        <v>0</v>
      </c>
      <c r="L117" s="233" t="s">
        <v>133</v>
      </c>
      <c r="M117" s="239"/>
      <c r="N117" s="240" t="s">
        <v>20</v>
      </c>
      <c r="O117" s="196" t="s">
        <v>43</v>
      </c>
      <c r="P117" s="197">
        <f>I117+J117</f>
        <v>0</v>
      </c>
      <c r="Q117" s="197">
        <f>ROUND(I117*H117,2)</f>
        <v>0</v>
      </c>
      <c r="R117" s="197">
        <f>ROUND(J117*H117,2)</f>
        <v>0</v>
      </c>
      <c r="S117" s="82"/>
      <c r="T117" s="198">
        <f>S117*H117</f>
        <v>0</v>
      </c>
      <c r="U117" s="198">
        <v>0.00051999999999999995</v>
      </c>
      <c r="V117" s="198">
        <f>U117*H117</f>
        <v>0.078</v>
      </c>
      <c r="W117" s="198">
        <v>0</v>
      </c>
      <c r="X117" s="199">
        <f>W117*H117</f>
        <v>0</v>
      </c>
      <c r="Y117" s="36"/>
      <c r="Z117" s="36"/>
      <c r="AA117" s="36"/>
      <c r="AB117" s="36"/>
      <c r="AC117" s="36"/>
      <c r="AD117" s="36"/>
      <c r="AE117" s="36"/>
      <c r="AR117" s="200" t="s">
        <v>188</v>
      </c>
      <c r="AT117" s="200" t="s">
        <v>185</v>
      </c>
      <c r="AU117" s="200" t="s">
        <v>74</v>
      </c>
      <c r="AY117" s="15" t="s">
        <v>134</v>
      </c>
      <c r="BE117" s="201">
        <f>IF(O117="základní",K117,0)</f>
        <v>0</v>
      </c>
      <c r="BF117" s="201">
        <f>IF(O117="snížená",K117,0)</f>
        <v>0</v>
      </c>
      <c r="BG117" s="201">
        <f>IF(O117="zákl. přenesená",K117,0)</f>
        <v>0</v>
      </c>
      <c r="BH117" s="201">
        <f>IF(O117="sníž. přenesená",K117,0)</f>
        <v>0</v>
      </c>
      <c r="BI117" s="201">
        <f>IF(O117="nulová",K117,0)</f>
        <v>0</v>
      </c>
      <c r="BJ117" s="15" t="s">
        <v>78</v>
      </c>
      <c r="BK117" s="201">
        <f>ROUND(P117*H117,2)</f>
        <v>0</v>
      </c>
      <c r="BL117" s="15" t="s">
        <v>92</v>
      </c>
      <c r="BM117" s="200" t="s">
        <v>544</v>
      </c>
    </row>
    <row r="118" s="2" customFormat="1">
      <c r="A118" s="36"/>
      <c r="B118" s="37"/>
      <c r="C118" s="38"/>
      <c r="D118" s="202" t="s">
        <v>136</v>
      </c>
      <c r="E118" s="38"/>
      <c r="F118" s="203" t="s">
        <v>187</v>
      </c>
      <c r="G118" s="38"/>
      <c r="H118" s="38"/>
      <c r="I118" s="204"/>
      <c r="J118" s="204"/>
      <c r="K118" s="38"/>
      <c r="L118" s="38"/>
      <c r="M118" s="42"/>
      <c r="N118" s="205"/>
      <c r="O118" s="206"/>
      <c r="P118" s="82"/>
      <c r="Q118" s="82"/>
      <c r="R118" s="82"/>
      <c r="S118" s="82"/>
      <c r="T118" s="82"/>
      <c r="U118" s="82"/>
      <c r="V118" s="82"/>
      <c r="W118" s="82"/>
      <c r="X118" s="83"/>
      <c r="Y118" s="36"/>
      <c r="Z118" s="36"/>
      <c r="AA118" s="36"/>
      <c r="AB118" s="36"/>
      <c r="AC118" s="36"/>
      <c r="AD118" s="36"/>
      <c r="AE118" s="36"/>
      <c r="AT118" s="15" t="s">
        <v>136</v>
      </c>
      <c r="AU118" s="15" t="s">
        <v>74</v>
      </c>
    </row>
    <row r="119" s="10" customFormat="1">
      <c r="A119" s="10"/>
      <c r="B119" s="207"/>
      <c r="C119" s="208"/>
      <c r="D119" s="202" t="s">
        <v>138</v>
      </c>
      <c r="E119" s="209" t="s">
        <v>20</v>
      </c>
      <c r="F119" s="210" t="s">
        <v>545</v>
      </c>
      <c r="G119" s="208"/>
      <c r="H119" s="211">
        <v>150</v>
      </c>
      <c r="I119" s="212"/>
      <c r="J119" s="212"/>
      <c r="K119" s="208"/>
      <c r="L119" s="208"/>
      <c r="M119" s="213"/>
      <c r="N119" s="214"/>
      <c r="O119" s="215"/>
      <c r="P119" s="215"/>
      <c r="Q119" s="215"/>
      <c r="R119" s="215"/>
      <c r="S119" s="215"/>
      <c r="T119" s="215"/>
      <c r="U119" s="215"/>
      <c r="V119" s="215"/>
      <c r="W119" s="215"/>
      <c r="X119" s="216"/>
      <c r="Y119" s="10"/>
      <c r="Z119" s="10"/>
      <c r="AA119" s="10"/>
      <c r="AB119" s="10"/>
      <c r="AC119" s="10"/>
      <c r="AD119" s="10"/>
      <c r="AE119" s="10"/>
      <c r="AT119" s="217" t="s">
        <v>138</v>
      </c>
      <c r="AU119" s="217" t="s">
        <v>74</v>
      </c>
      <c r="AV119" s="10" t="s">
        <v>82</v>
      </c>
      <c r="AW119" s="10" t="s">
        <v>5</v>
      </c>
      <c r="AX119" s="10" t="s">
        <v>78</v>
      </c>
      <c r="AY119" s="217" t="s">
        <v>134</v>
      </c>
    </row>
    <row r="120" s="2" customFormat="1" ht="24.15" customHeight="1">
      <c r="A120" s="36"/>
      <c r="B120" s="37"/>
      <c r="C120" s="230" t="s">
        <v>184</v>
      </c>
      <c r="D120" s="258" t="s">
        <v>185</v>
      </c>
      <c r="E120" s="232" t="s">
        <v>194</v>
      </c>
      <c r="F120" s="233" t="s">
        <v>197</v>
      </c>
      <c r="G120" s="234" t="s">
        <v>132</v>
      </c>
      <c r="H120" s="235">
        <v>300</v>
      </c>
      <c r="I120" s="236"/>
      <c r="J120" s="237"/>
      <c r="K120" s="238">
        <f>ROUND(P120*H120,2)</f>
        <v>0</v>
      </c>
      <c r="L120" s="233" t="s">
        <v>133</v>
      </c>
      <c r="M120" s="239"/>
      <c r="N120" s="240" t="s">
        <v>20</v>
      </c>
      <c r="O120" s="196" t="s">
        <v>43</v>
      </c>
      <c r="P120" s="197">
        <f>I120+J120</f>
        <v>0</v>
      </c>
      <c r="Q120" s="197">
        <f>ROUND(I120*H120,2)</f>
        <v>0</v>
      </c>
      <c r="R120" s="197">
        <f>ROUND(J120*H120,2)</f>
        <v>0</v>
      </c>
      <c r="S120" s="82"/>
      <c r="T120" s="198">
        <f>S120*H120</f>
        <v>0</v>
      </c>
      <c r="U120" s="198">
        <v>9.0000000000000006E-05</v>
      </c>
      <c r="V120" s="198">
        <f>U120*H120</f>
        <v>0.027000000000000003</v>
      </c>
      <c r="W120" s="198">
        <v>0</v>
      </c>
      <c r="X120" s="199">
        <f>W120*H120</f>
        <v>0</v>
      </c>
      <c r="Y120" s="36"/>
      <c r="Z120" s="36"/>
      <c r="AA120" s="36"/>
      <c r="AB120" s="36"/>
      <c r="AC120" s="36"/>
      <c r="AD120" s="36"/>
      <c r="AE120" s="36"/>
      <c r="AR120" s="200" t="s">
        <v>188</v>
      </c>
      <c r="AT120" s="200" t="s">
        <v>185</v>
      </c>
      <c r="AU120" s="200" t="s">
        <v>74</v>
      </c>
      <c r="AY120" s="15" t="s">
        <v>134</v>
      </c>
      <c r="BE120" s="201">
        <f>IF(O120="základní",K120,0)</f>
        <v>0</v>
      </c>
      <c r="BF120" s="201">
        <f>IF(O120="snížená",K120,0)</f>
        <v>0</v>
      </c>
      <c r="BG120" s="201">
        <f>IF(O120="zákl. přenesená",K120,0)</f>
        <v>0</v>
      </c>
      <c r="BH120" s="201">
        <f>IF(O120="sníž. přenesená",K120,0)</f>
        <v>0</v>
      </c>
      <c r="BI120" s="201">
        <f>IF(O120="nulová",K120,0)</f>
        <v>0</v>
      </c>
      <c r="BJ120" s="15" t="s">
        <v>78</v>
      </c>
      <c r="BK120" s="201">
        <f>ROUND(P120*H120,2)</f>
        <v>0</v>
      </c>
      <c r="BL120" s="15" t="s">
        <v>92</v>
      </c>
      <c r="BM120" s="200" t="s">
        <v>546</v>
      </c>
    </row>
    <row r="121" s="2" customFormat="1">
      <c r="A121" s="36"/>
      <c r="B121" s="37"/>
      <c r="C121" s="38"/>
      <c r="D121" s="202" t="s">
        <v>136</v>
      </c>
      <c r="E121" s="38"/>
      <c r="F121" s="203" t="s">
        <v>197</v>
      </c>
      <c r="G121" s="38"/>
      <c r="H121" s="38"/>
      <c r="I121" s="204"/>
      <c r="J121" s="204"/>
      <c r="K121" s="38"/>
      <c r="L121" s="38"/>
      <c r="M121" s="42"/>
      <c r="N121" s="205"/>
      <c r="O121" s="206"/>
      <c r="P121" s="82"/>
      <c r="Q121" s="82"/>
      <c r="R121" s="82"/>
      <c r="S121" s="82"/>
      <c r="T121" s="82"/>
      <c r="U121" s="82"/>
      <c r="V121" s="82"/>
      <c r="W121" s="82"/>
      <c r="X121" s="83"/>
      <c r="Y121" s="36"/>
      <c r="Z121" s="36"/>
      <c r="AA121" s="36"/>
      <c r="AB121" s="36"/>
      <c r="AC121" s="36"/>
      <c r="AD121" s="36"/>
      <c r="AE121" s="36"/>
      <c r="AT121" s="15" t="s">
        <v>136</v>
      </c>
      <c r="AU121" s="15" t="s">
        <v>74</v>
      </c>
    </row>
    <row r="122" s="10" customFormat="1">
      <c r="A122" s="10"/>
      <c r="B122" s="207"/>
      <c r="C122" s="208"/>
      <c r="D122" s="202" t="s">
        <v>138</v>
      </c>
      <c r="E122" s="209" t="s">
        <v>20</v>
      </c>
      <c r="F122" s="210" t="s">
        <v>547</v>
      </c>
      <c r="G122" s="208"/>
      <c r="H122" s="211">
        <v>300</v>
      </c>
      <c r="I122" s="212"/>
      <c r="J122" s="212"/>
      <c r="K122" s="208"/>
      <c r="L122" s="208"/>
      <c r="M122" s="213"/>
      <c r="N122" s="214"/>
      <c r="O122" s="215"/>
      <c r="P122" s="215"/>
      <c r="Q122" s="215"/>
      <c r="R122" s="215"/>
      <c r="S122" s="215"/>
      <c r="T122" s="215"/>
      <c r="U122" s="215"/>
      <c r="V122" s="215"/>
      <c r="W122" s="215"/>
      <c r="X122" s="216"/>
      <c r="Y122" s="10"/>
      <c r="Z122" s="10"/>
      <c r="AA122" s="10"/>
      <c r="AB122" s="10"/>
      <c r="AC122" s="10"/>
      <c r="AD122" s="10"/>
      <c r="AE122" s="10"/>
      <c r="AT122" s="217" t="s">
        <v>138</v>
      </c>
      <c r="AU122" s="217" t="s">
        <v>74</v>
      </c>
      <c r="AV122" s="10" t="s">
        <v>82</v>
      </c>
      <c r="AW122" s="10" t="s">
        <v>5</v>
      </c>
      <c r="AX122" s="10" t="s">
        <v>78</v>
      </c>
      <c r="AY122" s="217" t="s">
        <v>134</v>
      </c>
    </row>
    <row r="123" s="2" customFormat="1" ht="24.15" customHeight="1">
      <c r="A123" s="36"/>
      <c r="B123" s="37"/>
      <c r="C123" s="230" t="s">
        <v>188</v>
      </c>
      <c r="D123" s="258" t="s">
        <v>185</v>
      </c>
      <c r="E123" s="232" t="s">
        <v>203</v>
      </c>
      <c r="F123" s="233" t="s">
        <v>204</v>
      </c>
      <c r="G123" s="234" t="s">
        <v>132</v>
      </c>
      <c r="H123" s="235">
        <v>150</v>
      </c>
      <c r="I123" s="236"/>
      <c r="J123" s="237"/>
      <c r="K123" s="238">
        <f>ROUND(P123*H123,2)</f>
        <v>0</v>
      </c>
      <c r="L123" s="233" t="s">
        <v>133</v>
      </c>
      <c r="M123" s="239"/>
      <c r="N123" s="240" t="s">
        <v>20</v>
      </c>
      <c r="O123" s="196" t="s">
        <v>43</v>
      </c>
      <c r="P123" s="197">
        <f>I123+J123</f>
        <v>0</v>
      </c>
      <c r="Q123" s="197">
        <f>ROUND(I123*H123,2)</f>
        <v>0</v>
      </c>
      <c r="R123" s="197">
        <f>ROUND(J123*H123,2)</f>
        <v>0</v>
      </c>
      <c r="S123" s="82"/>
      <c r="T123" s="198">
        <f>S123*H123</f>
        <v>0</v>
      </c>
      <c r="U123" s="198">
        <v>0.00056999999999999998</v>
      </c>
      <c r="V123" s="198">
        <f>U123*H123</f>
        <v>0.085499999999999993</v>
      </c>
      <c r="W123" s="198">
        <v>0</v>
      </c>
      <c r="X123" s="199">
        <f>W123*H123</f>
        <v>0</v>
      </c>
      <c r="Y123" s="36"/>
      <c r="Z123" s="36"/>
      <c r="AA123" s="36"/>
      <c r="AB123" s="36"/>
      <c r="AC123" s="36"/>
      <c r="AD123" s="36"/>
      <c r="AE123" s="36"/>
      <c r="AR123" s="200" t="s">
        <v>188</v>
      </c>
      <c r="AT123" s="200" t="s">
        <v>185</v>
      </c>
      <c r="AU123" s="200" t="s">
        <v>74</v>
      </c>
      <c r="AY123" s="15" t="s">
        <v>134</v>
      </c>
      <c r="BE123" s="201">
        <f>IF(O123="základní",K123,0)</f>
        <v>0</v>
      </c>
      <c r="BF123" s="201">
        <f>IF(O123="snížená",K123,0)</f>
        <v>0</v>
      </c>
      <c r="BG123" s="201">
        <f>IF(O123="zákl. přenesená",K123,0)</f>
        <v>0</v>
      </c>
      <c r="BH123" s="201">
        <f>IF(O123="sníž. přenesená",K123,0)</f>
        <v>0</v>
      </c>
      <c r="BI123" s="201">
        <f>IF(O123="nulová",K123,0)</f>
        <v>0</v>
      </c>
      <c r="BJ123" s="15" t="s">
        <v>78</v>
      </c>
      <c r="BK123" s="201">
        <f>ROUND(P123*H123,2)</f>
        <v>0</v>
      </c>
      <c r="BL123" s="15" t="s">
        <v>92</v>
      </c>
      <c r="BM123" s="200" t="s">
        <v>548</v>
      </c>
    </row>
    <row r="124" s="2" customFormat="1">
      <c r="A124" s="36"/>
      <c r="B124" s="37"/>
      <c r="C124" s="38"/>
      <c r="D124" s="202" t="s">
        <v>136</v>
      </c>
      <c r="E124" s="38"/>
      <c r="F124" s="203" t="s">
        <v>204</v>
      </c>
      <c r="G124" s="38"/>
      <c r="H124" s="38"/>
      <c r="I124" s="204"/>
      <c r="J124" s="204"/>
      <c r="K124" s="38"/>
      <c r="L124" s="38"/>
      <c r="M124" s="42"/>
      <c r="N124" s="205"/>
      <c r="O124" s="206"/>
      <c r="P124" s="82"/>
      <c r="Q124" s="82"/>
      <c r="R124" s="82"/>
      <c r="S124" s="82"/>
      <c r="T124" s="82"/>
      <c r="U124" s="82"/>
      <c r="V124" s="82"/>
      <c r="W124" s="82"/>
      <c r="X124" s="83"/>
      <c r="Y124" s="36"/>
      <c r="Z124" s="36"/>
      <c r="AA124" s="36"/>
      <c r="AB124" s="36"/>
      <c r="AC124" s="36"/>
      <c r="AD124" s="36"/>
      <c r="AE124" s="36"/>
      <c r="AT124" s="15" t="s">
        <v>136</v>
      </c>
      <c r="AU124" s="15" t="s">
        <v>74</v>
      </c>
    </row>
    <row r="125" s="10" customFormat="1">
      <c r="A125" s="10"/>
      <c r="B125" s="207"/>
      <c r="C125" s="208"/>
      <c r="D125" s="202" t="s">
        <v>138</v>
      </c>
      <c r="E125" s="209" t="s">
        <v>20</v>
      </c>
      <c r="F125" s="210" t="s">
        <v>545</v>
      </c>
      <c r="G125" s="208"/>
      <c r="H125" s="211">
        <v>150</v>
      </c>
      <c r="I125" s="212"/>
      <c r="J125" s="212"/>
      <c r="K125" s="208"/>
      <c r="L125" s="208"/>
      <c r="M125" s="213"/>
      <c r="N125" s="214"/>
      <c r="O125" s="215"/>
      <c r="P125" s="215"/>
      <c r="Q125" s="215"/>
      <c r="R125" s="215"/>
      <c r="S125" s="215"/>
      <c r="T125" s="215"/>
      <c r="U125" s="215"/>
      <c r="V125" s="215"/>
      <c r="W125" s="215"/>
      <c r="X125" s="216"/>
      <c r="Y125" s="10"/>
      <c r="Z125" s="10"/>
      <c r="AA125" s="10"/>
      <c r="AB125" s="10"/>
      <c r="AC125" s="10"/>
      <c r="AD125" s="10"/>
      <c r="AE125" s="10"/>
      <c r="AT125" s="217" t="s">
        <v>138</v>
      </c>
      <c r="AU125" s="217" t="s">
        <v>74</v>
      </c>
      <c r="AV125" s="10" t="s">
        <v>82</v>
      </c>
      <c r="AW125" s="10" t="s">
        <v>5</v>
      </c>
      <c r="AX125" s="10" t="s">
        <v>78</v>
      </c>
      <c r="AY125" s="217" t="s">
        <v>134</v>
      </c>
    </row>
    <row r="126" s="2" customFormat="1">
      <c r="A126" s="36"/>
      <c r="B126" s="37"/>
      <c r="C126" s="230" t="s">
        <v>202</v>
      </c>
      <c r="D126" s="231" t="s">
        <v>185</v>
      </c>
      <c r="E126" s="232" t="s">
        <v>207</v>
      </c>
      <c r="F126" s="233" t="s">
        <v>208</v>
      </c>
      <c r="G126" s="234" t="s">
        <v>132</v>
      </c>
      <c r="H126" s="235">
        <v>44</v>
      </c>
      <c r="I126" s="236"/>
      <c r="J126" s="237"/>
      <c r="K126" s="238">
        <f>ROUND(P126*H126,2)</f>
        <v>0</v>
      </c>
      <c r="L126" s="233" t="s">
        <v>133</v>
      </c>
      <c r="M126" s="239"/>
      <c r="N126" s="240" t="s">
        <v>20</v>
      </c>
      <c r="O126" s="196" t="s">
        <v>43</v>
      </c>
      <c r="P126" s="197">
        <f>I126+J126</f>
        <v>0</v>
      </c>
      <c r="Q126" s="197">
        <f>ROUND(I126*H126,2)</f>
        <v>0</v>
      </c>
      <c r="R126" s="197">
        <f>ROUND(J126*H126,2)</f>
        <v>0</v>
      </c>
      <c r="S126" s="82"/>
      <c r="T126" s="198">
        <f>S126*H126</f>
        <v>0</v>
      </c>
      <c r="U126" s="198">
        <v>0.00018000000000000001</v>
      </c>
      <c r="V126" s="198">
        <f>U126*H126</f>
        <v>0.00792</v>
      </c>
      <c r="W126" s="198">
        <v>0</v>
      </c>
      <c r="X126" s="199">
        <f>W126*H126</f>
        <v>0</v>
      </c>
      <c r="Y126" s="36"/>
      <c r="Z126" s="36"/>
      <c r="AA126" s="36"/>
      <c r="AB126" s="36"/>
      <c r="AC126" s="36"/>
      <c r="AD126" s="36"/>
      <c r="AE126" s="36"/>
      <c r="AR126" s="200" t="s">
        <v>188</v>
      </c>
      <c r="AT126" s="200" t="s">
        <v>185</v>
      </c>
      <c r="AU126" s="200" t="s">
        <v>74</v>
      </c>
      <c r="AY126" s="15" t="s">
        <v>134</v>
      </c>
      <c r="BE126" s="201">
        <f>IF(O126="základní",K126,0)</f>
        <v>0</v>
      </c>
      <c r="BF126" s="201">
        <f>IF(O126="snížená",K126,0)</f>
        <v>0</v>
      </c>
      <c r="BG126" s="201">
        <f>IF(O126="zákl. přenesená",K126,0)</f>
        <v>0</v>
      </c>
      <c r="BH126" s="201">
        <f>IF(O126="sníž. přenesená",K126,0)</f>
        <v>0</v>
      </c>
      <c r="BI126" s="201">
        <f>IF(O126="nulová",K126,0)</f>
        <v>0</v>
      </c>
      <c r="BJ126" s="15" t="s">
        <v>78</v>
      </c>
      <c r="BK126" s="201">
        <f>ROUND(P126*H126,2)</f>
        <v>0</v>
      </c>
      <c r="BL126" s="15" t="s">
        <v>92</v>
      </c>
      <c r="BM126" s="200" t="s">
        <v>549</v>
      </c>
    </row>
    <row r="127" s="2" customFormat="1">
      <c r="A127" s="36"/>
      <c r="B127" s="37"/>
      <c r="C127" s="38"/>
      <c r="D127" s="202" t="s">
        <v>136</v>
      </c>
      <c r="E127" s="38"/>
      <c r="F127" s="203" t="s">
        <v>208</v>
      </c>
      <c r="G127" s="38"/>
      <c r="H127" s="38"/>
      <c r="I127" s="204"/>
      <c r="J127" s="204"/>
      <c r="K127" s="38"/>
      <c r="L127" s="38"/>
      <c r="M127" s="42"/>
      <c r="N127" s="205"/>
      <c r="O127" s="206"/>
      <c r="P127" s="82"/>
      <c r="Q127" s="82"/>
      <c r="R127" s="82"/>
      <c r="S127" s="82"/>
      <c r="T127" s="82"/>
      <c r="U127" s="82"/>
      <c r="V127" s="82"/>
      <c r="W127" s="82"/>
      <c r="X127" s="83"/>
      <c r="Y127" s="36"/>
      <c r="Z127" s="36"/>
      <c r="AA127" s="36"/>
      <c r="AB127" s="36"/>
      <c r="AC127" s="36"/>
      <c r="AD127" s="36"/>
      <c r="AE127" s="36"/>
      <c r="AT127" s="15" t="s">
        <v>136</v>
      </c>
      <c r="AU127" s="15" t="s">
        <v>74</v>
      </c>
    </row>
    <row r="128" s="10" customFormat="1">
      <c r="A128" s="10"/>
      <c r="B128" s="207"/>
      <c r="C128" s="208"/>
      <c r="D128" s="202" t="s">
        <v>138</v>
      </c>
      <c r="E128" s="209" t="s">
        <v>20</v>
      </c>
      <c r="F128" s="210" t="s">
        <v>550</v>
      </c>
      <c r="G128" s="208"/>
      <c r="H128" s="211">
        <v>22</v>
      </c>
      <c r="I128" s="212"/>
      <c r="J128" s="212"/>
      <c r="K128" s="208"/>
      <c r="L128" s="208"/>
      <c r="M128" s="213"/>
      <c r="N128" s="214"/>
      <c r="O128" s="215"/>
      <c r="P128" s="215"/>
      <c r="Q128" s="215"/>
      <c r="R128" s="215"/>
      <c r="S128" s="215"/>
      <c r="T128" s="215"/>
      <c r="U128" s="215"/>
      <c r="V128" s="215"/>
      <c r="W128" s="215"/>
      <c r="X128" s="216"/>
      <c r="Y128" s="10"/>
      <c r="Z128" s="10"/>
      <c r="AA128" s="10"/>
      <c r="AB128" s="10"/>
      <c r="AC128" s="10"/>
      <c r="AD128" s="10"/>
      <c r="AE128" s="10"/>
      <c r="AT128" s="217" t="s">
        <v>138</v>
      </c>
      <c r="AU128" s="217" t="s">
        <v>74</v>
      </c>
      <c r="AV128" s="10" t="s">
        <v>82</v>
      </c>
      <c r="AW128" s="10" t="s">
        <v>5</v>
      </c>
      <c r="AX128" s="10" t="s">
        <v>74</v>
      </c>
      <c r="AY128" s="217" t="s">
        <v>134</v>
      </c>
    </row>
    <row r="129" s="10" customFormat="1">
      <c r="A129" s="10"/>
      <c r="B129" s="207"/>
      <c r="C129" s="208"/>
      <c r="D129" s="202" t="s">
        <v>138</v>
      </c>
      <c r="E129" s="209" t="s">
        <v>20</v>
      </c>
      <c r="F129" s="210" t="s">
        <v>531</v>
      </c>
      <c r="G129" s="208"/>
      <c r="H129" s="211">
        <v>22</v>
      </c>
      <c r="I129" s="212"/>
      <c r="J129" s="212"/>
      <c r="K129" s="208"/>
      <c r="L129" s="208"/>
      <c r="M129" s="213"/>
      <c r="N129" s="214"/>
      <c r="O129" s="215"/>
      <c r="P129" s="215"/>
      <c r="Q129" s="215"/>
      <c r="R129" s="215"/>
      <c r="S129" s="215"/>
      <c r="T129" s="215"/>
      <c r="U129" s="215"/>
      <c r="V129" s="215"/>
      <c r="W129" s="215"/>
      <c r="X129" s="216"/>
      <c r="Y129" s="10"/>
      <c r="Z129" s="10"/>
      <c r="AA129" s="10"/>
      <c r="AB129" s="10"/>
      <c r="AC129" s="10"/>
      <c r="AD129" s="10"/>
      <c r="AE129" s="10"/>
      <c r="AT129" s="217" t="s">
        <v>138</v>
      </c>
      <c r="AU129" s="217" t="s">
        <v>74</v>
      </c>
      <c r="AV129" s="10" t="s">
        <v>82</v>
      </c>
      <c r="AW129" s="10" t="s">
        <v>5</v>
      </c>
      <c r="AX129" s="10" t="s">
        <v>74</v>
      </c>
      <c r="AY129" s="217" t="s">
        <v>134</v>
      </c>
    </row>
    <row r="130" s="11" customFormat="1">
      <c r="A130" s="11"/>
      <c r="B130" s="218"/>
      <c r="C130" s="219"/>
      <c r="D130" s="202" t="s">
        <v>138</v>
      </c>
      <c r="E130" s="220" t="s">
        <v>20</v>
      </c>
      <c r="F130" s="221" t="s">
        <v>145</v>
      </c>
      <c r="G130" s="219"/>
      <c r="H130" s="222">
        <v>44</v>
      </c>
      <c r="I130" s="223"/>
      <c r="J130" s="223"/>
      <c r="K130" s="219"/>
      <c r="L130" s="219"/>
      <c r="M130" s="224"/>
      <c r="N130" s="225"/>
      <c r="O130" s="226"/>
      <c r="P130" s="226"/>
      <c r="Q130" s="226"/>
      <c r="R130" s="226"/>
      <c r="S130" s="226"/>
      <c r="T130" s="226"/>
      <c r="U130" s="226"/>
      <c r="V130" s="226"/>
      <c r="W130" s="226"/>
      <c r="X130" s="227"/>
      <c r="Y130" s="11"/>
      <c r="Z130" s="11"/>
      <c r="AA130" s="11"/>
      <c r="AB130" s="11"/>
      <c r="AC130" s="11"/>
      <c r="AD130" s="11"/>
      <c r="AE130" s="11"/>
      <c r="AT130" s="228" t="s">
        <v>138</v>
      </c>
      <c r="AU130" s="228" t="s">
        <v>74</v>
      </c>
      <c r="AV130" s="11" t="s">
        <v>92</v>
      </c>
      <c r="AW130" s="11" t="s">
        <v>5</v>
      </c>
      <c r="AX130" s="11" t="s">
        <v>78</v>
      </c>
      <c r="AY130" s="228" t="s">
        <v>134</v>
      </c>
    </row>
    <row r="131" s="2" customFormat="1" ht="24.15" customHeight="1">
      <c r="A131" s="36"/>
      <c r="B131" s="37"/>
      <c r="C131" s="230" t="s">
        <v>206</v>
      </c>
      <c r="D131" s="231" t="s">
        <v>185</v>
      </c>
      <c r="E131" s="232" t="s">
        <v>217</v>
      </c>
      <c r="F131" s="233" t="s">
        <v>218</v>
      </c>
      <c r="G131" s="234" t="s">
        <v>219</v>
      </c>
      <c r="H131" s="235">
        <v>90</v>
      </c>
      <c r="I131" s="236"/>
      <c r="J131" s="237"/>
      <c r="K131" s="238">
        <f>ROUND(P131*H131,2)</f>
        <v>0</v>
      </c>
      <c r="L131" s="233" t="s">
        <v>133</v>
      </c>
      <c r="M131" s="239"/>
      <c r="N131" s="240" t="s">
        <v>20</v>
      </c>
      <c r="O131" s="196" t="s">
        <v>43</v>
      </c>
      <c r="P131" s="197">
        <f>I131+J131</f>
        <v>0</v>
      </c>
      <c r="Q131" s="197">
        <f>ROUND(I131*H131,2)</f>
        <v>0</v>
      </c>
      <c r="R131" s="197">
        <f>ROUND(J131*H131,2)</f>
        <v>0</v>
      </c>
      <c r="S131" s="82"/>
      <c r="T131" s="198">
        <f>S131*H131</f>
        <v>0</v>
      </c>
      <c r="U131" s="198">
        <v>0.001</v>
      </c>
      <c r="V131" s="198">
        <f>U131*H131</f>
        <v>0.089999999999999997</v>
      </c>
      <c r="W131" s="198">
        <v>0</v>
      </c>
      <c r="X131" s="199">
        <f>W131*H131</f>
        <v>0</v>
      </c>
      <c r="Y131" s="36"/>
      <c r="Z131" s="36"/>
      <c r="AA131" s="36"/>
      <c r="AB131" s="36"/>
      <c r="AC131" s="36"/>
      <c r="AD131" s="36"/>
      <c r="AE131" s="36"/>
      <c r="AR131" s="200" t="s">
        <v>188</v>
      </c>
      <c r="AT131" s="200" t="s">
        <v>185</v>
      </c>
      <c r="AU131" s="200" t="s">
        <v>74</v>
      </c>
      <c r="AY131" s="15" t="s">
        <v>134</v>
      </c>
      <c r="BE131" s="201">
        <f>IF(O131="základní",K131,0)</f>
        <v>0</v>
      </c>
      <c r="BF131" s="201">
        <f>IF(O131="snížená",K131,0)</f>
        <v>0</v>
      </c>
      <c r="BG131" s="201">
        <f>IF(O131="zákl. přenesená",K131,0)</f>
        <v>0</v>
      </c>
      <c r="BH131" s="201">
        <f>IF(O131="sníž. přenesená",K131,0)</f>
        <v>0</v>
      </c>
      <c r="BI131" s="201">
        <f>IF(O131="nulová",K131,0)</f>
        <v>0</v>
      </c>
      <c r="BJ131" s="15" t="s">
        <v>78</v>
      </c>
      <c r="BK131" s="201">
        <f>ROUND(P131*H131,2)</f>
        <v>0</v>
      </c>
      <c r="BL131" s="15" t="s">
        <v>92</v>
      </c>
      <c r="BM131" s="200" t="s">
        <v>551</v>
      </c>
    </row>
    <row r="132" s="2" customFormat="1">
      <c r="A132" s="36"/>
      <c r="B132" s="37"/>
      <c r="C132" s="38"/>
      <c r="D132" s="202" t="s">
        <v>136</v>
      </c>
      <c r="E132" s="38"/>
      <c r="F132" s="203" t="s">
        <v>218</v>
      </c>
      <c r="G132" s="38"/>
      <c r="H132" s="38"/>
      <c r="I132" s="204"/>
      <c r="J132" s="204"/>
      <c r="K132" s="38"/>
      <c r="L132" s="38"/>
      <c r="M132" s="42"/>
      <c r="N132" s="205"/>
      <c r="O132" s="206"/>
      <c r="P132" s="82"/>
      <c r="Q132" s="82"/>
      <c r="R132" s="82"/>
      <c r="S132" s="82"/>
      <c r="T132" s="82"/>
      <c r="U132" s="82"/>
      <c r="V132" s="82"/>
      <c r="W132" s="82"/>
      <c r="X132" s="83"/>
      <c r="Y132" s="36"/>
      <c r="Z132" s="36"/>
      <c r="AA132" s="36"/>
      <c r="AB132" s="36"/>
      <c r="AC132" s="36"/>
      <c r="AD132" s="36"/>
      <c r="AE132" s="36"/>
      <c r="AT132" s="15" t="s">
        <v>136</v>
      </c>
      <c r="AU132" s="15" t="s">
        <v>74</v>
      </c>
    </row>
    <row r="133" s="10" customFormat="1">
      <c r="A133" s="10"/>
      <c r="B133" s="207"/>
      <c r="C133" s="208"/>
      <c r="D133" s="202" t="s">
        <v>138</v>
      </c>
      <c r="E133" s="209" t="s">
        <v>20</v>
      </c>
      <c r="F133" s="210" t="s">
        <v>552</v>
      </c>
      <c r="G133" s="208"/>
      <c r="H133" s="211">
        <v>90</v>
      </c>
      <c r="I133" s="212"/>
      <c r="J133" s="212"/>
      <c r="K133" s="208"/>
      <c r="L133" s="208"/>
      <c r="M133" s="213"/>
      <c r="N133" s="214"/>
      <c r="O133" s="215"/>
      <c r="P133" s="215"/>
      <c r="Q133" s="215"/>
      <c r="R133" s="215"/>
      <c r="S133" s="215"/>
      <c r="T133" s="215"/>
      <c r="U133" s="215"/>
      <c r="V133" s="215"/>
      <c r="W133" s="215"/>
      <c r="X133" s="216"/>
      <c r="Y133" s="10"/>
      <c r="Z133" s="10"/>
      <c r="AA133" s="10"/>
      <c r="AB133" s="10"/>
      <c r="AC133" s="10"/>
      <c r="AD133" s="10"/>
      <c r="AE133" s="10"/>
      <c r="AT133" s="217" t="s">
        <v>138</v>
      </c>
      <c r="AU133" s="217" t="s">
        <v>74</v>
      </c>
      <c r="AV133" s="10" t="s">
        <v>82</v>
      </c>
      <c r="AW133" s="10" t="s">
        <v>5</v>
      </c>
      <c r="AX133" s="10" t="s">
        <v>78</v>
      </c>
      <c r="AY133" s="217" t="s">
        <v>134</v>
      </c>
    </row>
    <row r="134" s="2" customFormat="1" ht="24.15" customHeight="1">
      <c r="A134" s="36"/>
      <c r="B134" s="37"/>
      <c r="C134" s="230" t="s">
        <v>211</v>
      </c>
      <c r="D134" s="231" t="s">
        <v>185</v>
      </c>
      <c r="E134" s="232" t="s">
        <v>224</v>
      </c>
      <c r="F134" s="233" t="s">
        <v>225</v>
      </c>
      <c r="G134" s="234" t="s">
        <v>132</v>
      </c>
      <c r="H134" s="235">
        <v>144</v>
      </c>
      <c r="I134" s="236"/>
      <c r="J134" s="237"/>
      <c r="K134" s="238">
        <f>ROUND(P134*H134,2)</f>
        <v>0</v>
      </c>
      <c r="L134" s="233" t="s">
        <v>133</v>
      </c>
      <c r="M134" s="239"/>
      <c r="N134" s="240" t="s">
        <v>20</v>
      </c>
      <c r="O134" s="196" t="s">
        <v>43</v>
      </c>
      <c r="P134" s="197">
        <f>I134+J134</f>
        <v>0</v>
      </c>
      <c r="Q134" s="197">
        <f>ROUND(I134*H134,2)</f>
        <v>0</v>
      </c>
      <c r="R134" s="197">
        <f>ROUND(J134*H134,2)</f>
        <v>0</v>
      </c>
      <c r="S134" s="82"/>
      <c r="T134" s="198">
        <f>S134*H134</f>
        <v>0</v>
      </c>
      <c r="U134" s="198">
        <v>9.0000000000000006E-05</v>
      </c>
      <c r="V134" s="198">
        <f>U134*H134</f>
        <v>0.012960000000000001</v>
      </c>
      <c r="W134" s="198">
        <v>0</v>
      </c>
      <c r="X134" s="199">
        <f>W134*H134</f>
        <v>0</v>
      </c>
      <c r="Y134" s="36"/>
      <c r="Z134" s="36"/>
      <c r="AA134" s="36"/>
      <c r="AB134" s="36"/>
      <c r="AC134" s="36"/>
      <c r="AD134" s="36"/>
      <c r="AE134" s="36"/>
      <c r="AR134" s="200" t="s">
        <v>188</v>
      </c>
      <c r="AT134" s="200" t="s">
        <v>185</v>
      </c>
      <c r="AU134" s="200" t="s">
        <v>74</v>
      </c>
      <c r="AY134" s="15" t="s">
        <v>134</v>
      </c>
      <c r="BE134" s="201">
        <f>IF(O134="základní",K134,0)</f>
        <v>0</v>
      </c>
      <c r="BF134" s="201">
        <f>IF(O134="snížená",K134,0)</f>
        <v>0</v>
      </c>
      <c r="BG134" s="201">
        <f>IF(O134="zákl. přenesená",K134,0)</f>
        <v>0</v>
      </c>
      <c r="BH134" s="201">
        <f>IF(O134="sníž. přenesená",K134,0)</f>
        <v>0</v>
      </c>
      <c r="BI134" s="201">
        <f>IF(O134="nulová",K134,0)</f>
        <v>0</v>
      </c>
      <c r="BJ134" s="15" t="s">
        <v>78</v>
      </c>
      <c r="BK134" s="201">
        <f>ROUND(P134*H134,2)</f>
        <v>0</v>
      </c>
      <c r="BL134" s="15" t="s">
        <v>92</v>
      </c>
      <c r="BM134" s="200" t="s">
        <v>553</v>
      </c>
    </row>
    <row r="135" s="2" customFormat="1">
      <c r="A135" s="36"/>
      <c r="B135" s="37"/>
      <c r="C135" s="38"/>
      <c r="D135" s="202" t="s">
        <v>136</v>
      </c>
      <c r="E135" s="38"/>
      <c r="F135" s="203" t="s">
        <v>225</v>
      </c>
      <c r="G135" s="38"/>
      <c r="H135" s="38"/>
      <c r="I135" s="204"/>
      <c r="J135" s="204"/>
      <c r="K135" s="38"/>
      <c r="L135" s="38"/>
      <c r="M135" s="42"/>
      <c r="N135" s="205"/>
      <c r="O135" s="206"/>
      <c r="P135" s="82"/>
      <c r="Q135" s="82"/>
      <c r="R135" s="82"/>
      <c r="S135" s="82"/>
      <c r="T135" s="82"/>
      <c r="U135" s="82"/>
      <c r="V135" s="82"/>
      <c r="W135" s="82"/>
      <c r="X135" s="83"/>
      <c r="Y135" s="36"/>
      <c r="Z135" s="36"/>
      <c r="AA135" s="36"/>
      <c r="AB135" s="36"/>
      <c r="AC135" s="36"/>
      <c r="AD135" s="36"/>
      <c r="AE135" s="36"/>
      <c r="AT135" s="15" t="s">
        <v>136</v>
      </c>
      <c r="AU135" s="15" t="s">
        <v>74</v>
      </c>
    </row>
    <row r="136" s="10" customFormat="1">
      <c r="A136" s="10"/>
      <c r="B136" s="207"/>
      <c r="C136" s="208"/>
      <c r="D136" s="202" t="s">
        <v>138</v>
      </c>
      <c r="E136" s="209" t="s">
        <v>20</v>
      </c>
      <c r="F136" s="210" t="s">
        <v>554</v>
      </c>
      <c r="G136" s="208"/>
      <c r="H136" s="211">
        <v>32</v>
      </c>
      <c r="I136" s="212"/>
      <c r="J136" s="212"/>
      <c r="K136" s="208"/>
      <c r="L136" s="208"/>
      <c r="M136" s="213"/>
      <c r="N136" s="214"/>
      <c r="O136" s="215"/>
      <c r="P136" s="215"/>
      <c r="Q136" s="215"/>
      <c r="R136" s="215"/>
      <c r="S136" s="215"/>
      <c r="T136" s="215"/>
      <c r="U136" s="215"/>
      <c r="V136" s="215"/>
      <c r="W136" s="215"/>
      <c r="X136" s="216"/>
      <c r="Y136" s="10"/>
      <c r="Z136" s="10"/>
      <c r="AA136" s="10"/>
      <c r="AB136" s="10"/>
      <c r="AC136" s="10"/>
      <c r="AD136" s="10"/>
      <c r="AE136" s="10"/>
      <c r="AT136" s="217" t="s">
        <v>138</v>
      </c>
      <c r="AU136" s="217" t="s">
        <v>74</v>
      </c>
      <c r="AV136" s="10" t="s">
        <v>82</v>
      </c>
      <c r="AW136" s="10" t="s">
        <v>5</v>
      </c>
      <c r="AX136" s="10" t="s">
        <v>74</v>
      </c>
      <c r="AY136" s="217" t="s">
        <v>134</v>
      </c>
    </row>
    <row r="137" s="10" customFormat="1">
      <c r="A137" s="10"/>
      <c r="B137" s="207"/>
      <c r="C137" s="208"/>
      <c r="D137" s="202" t="s">
        <v>138</v>
      </c>
      <c r="E137" s="209" t="s">
        <v>20</v>
      </c>
      <c r="F137" s="210" t="s">
        <v>555</v>
      </c>
      <c r="G137" s="208"/>
      <c r="H137" s="211">
        <v>54</v>
      </c>
      <c r="I137" s="212"/>
      <c r="J137" s="212"/>
      <c r="K137" s="208"/>
      <c r="L137" s="208"/>
      <c r="M137" s="213"/>
      <c r="N137" s="214"/>
      <c r="O137" s="215"/>
      <c r="P137" s="215"/>
      <c r="Q137" s="215"/>
      <c r="R137" s="215"/>
      <c r="S137" s="215"/>
      <c r="T137" s="215"/>
      <c r="U137" s="215"/>
      <c r="V137" s="215"/>
      <c r="W137" s="215"/>
      <c r="X137" s="216"/>
      <c r="Y137" s="10"/>
      <c r="Z137" s="10"/>
      <c r="AA137" s="10"/>
      <c r="AB137" s="10"/>
      <c r="AC137" s="10"/>
      <c r="AD137" s="10"/>
      <c r="AE137" s="10"/>
      <c r="AT137" s="217" t="s">
        <v>138</v>
      </c>
      <c r="AU137" s="217" t="s">
        <v>74</v>
      </c>
      <c r="AV137" s="10" t="s">
        <v>82</v>
      </c>
      <c r="AW137" s="10" t="s">
        <v>5</v>
      </c>
      <c r="AX137" s="10" t="s">
        <v>74</v>
      </c>
      <c r="AY137" s="217" t="s">
        <v>134</v>
      </c>
    </row>
    <row r="138" s="10" customFormat="1">
      <c r="A138" s="10"/>
      <c r="B138" s="207"/>
      <c r="C138" s="208"/>
      <c r="D138" s="202" t="s">
        <v>138</v>
      </c>
      <c r="E138" s="209" t="s">
        <v>20</v>
      </c>
      <c r="F138" s="210" t="s">
        <v>556</v>
      </c>
      <c r="G138" s="208"/>
      <c r="H138" s="211">
        <v>58</v>
      </c>
      <c r="I138" s="212"/>
      <c r="J138" s="212"/>
      <c r="K138" s="208"/>
      <c r="L138" s="208"/>
      <c r="M138" s="213"/>
      <c r="N138" s="214"/>
      <c r="O138" s="215"/>
      <c r="P138" s="215"/>
      <c r="Q138" s="215"/>
      <c r="R138" s="215"/>
      <c r="S138" s="215"/>
      <c r="T138" s="215"/>
      <c r="U138" s="215"/>
      <c r="V138" s="215"/>
      <c r="W138" s="215"/>
      <c r="X138" s="216"/>
      <c r="Y138" s="10"/>
      <c r="Z138" s="10"/>
      <c r="AA138" s="10"/>
      <c r="AB138" s="10"/>
      <c r="AC138" s="10"/>
      <c r="AD138" s="10"/>
      <c r="AE138" s="10"/>
      <c r="AT138" s="217" t="s">
        <v>138</v>
      </c>
      <c r="AU138" s="217" t="s">
        <v>74</v>
      </c>
      <c r="AV138" s="10" t="s">
        <v>82</v>
      </c>
      <c r="AW138" s="10" t="s">
        <v>5</v>
      </c>
      <c r="AX138" s="10" t="s">
        <v>74</v>
      </c>
      <c r="AY138" s="217" t="s">
        <v>134</v>
      </c>
    </row>
    <row r="139" s="11" customFormat="1">
      <c r="A139" s="11"/>
      <c r="B139" s="218"/>
      <c r="C139" s="219"/>
      <c r="D139" s="202" t="s">
        <v>138</v>
      </c>
      <c r="E139" s="220" t="s">
        <v>20</v>
      </c>
      <c r="F139" s="221" t="s">
        <v>145</v>
      </c>
      <c r="G139" s="219"/>
      <c r="H139" s="222">
        <v>144</v>
      </c>
      <c r="I139" s="223"/>
      <c r="J139" s="223"/>
      <c r="K139" s="219"/>
      <c r="L139" s="219"/>
      <c r="M139" s="224"/>
      <c r="N139" s="225"/>
      <c r="O139" s="226"/>
      <c r="P139" s="226"/>
      <c r="Q139" s="226"/>
      <c r="R139" s="226"/>
      <c r="S139" s="226"/>
      <c r="T139" s="226"/>
      <c r="U139" s="226"/>
      <c r="V139" s="226"/>
      <c r="W139" s="226"/>
      <c r="X139" s="227"/>
      <c r="Y139" s="11"/>
      <c r="Z139" s="11"/>
      <c r="AA139" s="11"/>
      <c r="AB139" s="11"/>
      <c r="AC139" s="11"/>
      <c r="AD139" s="11"/>
      <c r="AE139" s="11"/>
      <c r="AT139" s="228" t="s">
        <v>138</v>
      </c>
      <c r="AU139" s="228" t="s">
        <v>74</v>
      </c>
      <c r="AV139" s="11" t="s">
        <v>92</v>
      </c>
      <c r="AW139" s="11" t="s">
        <v>5</v>
      </c>
      <c r="AX139" s="11" t="s">
        <v>78</v>
      </c>
      <c r="AY139" s="228" t="s">
        <v>134</v>
      </c>
    </row>
    <row r="140" s="2" customFormat="1" ht="24.15" customHeight="1">
      <c r="A140" s="36"/>
      <c r="B140" s="37"/>
      <c r="C140" s="230" t="s">
        <v>216</v>
      </c>
      <c r="D140" s="230" t="s">
        <v>185</v>
      </c>
      <c r="E140" s="232" t="s">
        <v>233</v>
      </c>
      <c r="F140" s="233" t="s">
        <v>234</v>
      </c>
      <c r="G140" s="234" t="s">
        <v>132</v>
      </c>
      <c r="H140" s="235">
        <v>88</v>
      </c>
      <c r="I140" s="236"/>
      <c r="J140" s="237"/>
      <c r="K140" s="238">
        <f>ROUND(P140*H140,2)</f>
        <v>0</v>
      </c>
      <c r="L140" s="233" t="s">
        <v>133</v>
      </c>
      <c r="M140" s="239"/>
      <c r="N140" s="240" t="s">
        <v>20</v>
      </c>
      <c r="O140" s="196" t="s">
        <v>43</v>
      </c>
      <c r="P140" s="197">
        <f>I140+J140</f>
        <v>0</v>
      </c>
      <c r="Q140" s="197">
        <f>ROUND(I140*H140,2)</f>
        <v>0</v>
      </c>
      <c r="R140" s="197">
        <f>ROUND(J140*H140,2)</f>
        <v>0</v>
      </c>
      <c r="S140" s="82"/>
      <c r="T140" s="198">
        <f>S140*H140</f>
        <v>0</v>
      </c>
      <c r="U140" s="198">
        <v>0.00123</v>
      </c>
      <c r="V140" s="198">
        <f>U140*H140</f>
        <v>0.10824</v>
      </c>
      <c r="W140" s="198">
        <v>0</v>
      </c>
      <c r="X140" s="199">
        <f>W140*H140</f>
        <v>0</v>
      </c>
      <c r="Y140" s="36"/>
      <c r="Z140" s="36"/>
      <c r="AA140" s="36"/>
      <c r="AB140" s="36"/>
      <c r="AC140" s="36"/>
      <c r="AD140" s="36"/>
      <c r="AE140" s="36"/>
      <c r="AR140" s="200" t="s">
        <v>188</v>
      </c>
      <c r="AT140" s="200" t="s">
        <v>185</v>
      </c>
      <c r="AU140" s="200" t="s">
        <v>74</v>
      </c>
      <c r="AY140" s="15" t="s">
        <v>134</v>
      </c>
      <c r="BE140" s="201">
        <f>IF(O140="základní",K140,0)</f>
        <v>0</v>
      </c>
      <c r="BF140" s="201">
        <f>IF(O140="snížená",K140,0)</f>
        <v>0</v>
      </c>
      <c r="BG140" s="201">
        <f>IF(O140="zákl. přenesená",K140,0)</f>
        <v>0</v>
      </c>
      <c r="BH140" s="201">
        <f>IF(O140="sníž. přenesená",K140,0)</f>
        <v>0</v>
      </c>
      <c r="BI140" s="201">
        <f>IF(O140="nulová",K140,0)</f>
        <v>0</v>
      </c>
      <c r="BJ140" s="15" t="s">
        <v>78</v>
      </c>
      <c r="BK140" s="201">
        <f>ROUND(P140*H140,2)</f>
        <v>0</v>
      </c>
      <c r="BL140" s="15" t="s">
        <v>92</v>
      </c>
      <c r="BM140" s="200" t="s">
        <v>557</v>
      </c>
    </row>
    <row r="141" s="2" customFormat="1">
      <c r="A141" s="36"/>
      <c r="B141" s="37"/>
      <c r="C141" s="38"/>
      <c r="D141" s="202" t="s">
        <v>136</v>
      </c>
      <c r="E141" s="38"/>
      <c r="F141" s="203" t="s">
        <v>234</v>
      </c>
      <c r="G141" s="38"/>
      <c r="H141" s="38"/>
      <c r="I141" s="204"/>
      <c r="J141" s="204"/>
      <c r="K141" s="38"/>
      <c r="L141" s="38"/>
      <c r="M141" s="42"/>
      <c r="N141" s="205"/>
      <c r="O141" s="206"/>
      <c r="P141" s="82"/>
      <c r="Q141" s="82"/>
      <c r="R141" s="82"/>
      <c r="S141" s="82"/>
      <c r="T141" s="82"/>
      <c r="U141" s="82"/>
      <c r="V141" s="82"/>
      <c r="W141" s="82"/>
      <c r="X141" s="83"/>
      <c r="Y141" s="36"/>
      <c r="Z141" s="36"/>
      <c r="AA141" s="36"/>
      <c r="AB141" s="36"/>
      <c r="AC141" s="36"/>
      <c r="AD141" s="36"/>
      <c r="AE141" s="36"/>
      <c r="AT141" s="15" t="s">
        <v>136</v>
      </c>
      <c r="AU141" s="15" t="s">
        <v>74</v>
      </c>
    </row>
    <row r="142" s="10" customFormat="1">
      <c r="A142" s="10"/>
      <c r="B142" s="207"/>
      <c r="C142" s="208"/>
      <c r="D142" s="202" t="s">
        <v>138</v>
      </c>
      <c r="E142" s="209" t="s">
        <v>20</v>
      </c>
      <c r="F142" s="210" t="s">
        <v>558</v>
      </c>
      <c r="G142" s="208"/>
      <c r="H142" s="211">
        <v>44</v>
      </c>
      <c r="I142" s="212"/>
      <c r="J142" s="212"/>
      <c r="K142" s="208"/>
      <c r="L142" s="208"/>
      <c r="M142" s="213"/>
      <c r="N142" s="214"/>
      <c r="O142" s="215"/>
      <c r="P142" s="215"/>
      <c r="Q142" s="215"/>
      <c r="R142" s="215"/>
      <c r="S142" s="215"/>
      <c r="T142" s="215"/>
      <c r="U142" s="215"/>
      <c r="V142" s="215"/>
      <c r="W142" s="215"/>
      <c r="X142" s="216"/>
      <c r="Y142" s="10"/>
      <c r="Z142" s="10"/>
      <c r="AA142" s="10"/>
      <c r="AB142" s="10"/>
      <c r="AC142" s="10"/>
      <c r="AD142" s="10"/>
      <c r="AE142" s="10"/>
      <c r="AT142" s="217" t="s">
        <v>138</v>
      </c>
      <c r="AU142" s="217" t="s">
        <v>74</v>
      </c>
      <c r="AV142" s="10" t="s">
        <v>82</v>
      </c>
      <c r="AW142" s="10" t="s">
        <v>5</v>
      </c>
      <c r="AX142" s="10" t="s">
        <v>74</v>
      </c>
      <c r="AY142" s="217" t="s">
        <v>134</v>
      </c>
    </row>
    <row r="143" s="10" customFormat="1">
      <c r="A143" s="10"/>
      <c r="B143" s="207"/>
      <c r="C143" s="208"/>
      <c r="D143" s="202" t="s">
        <v>138</v>
      </c>
      <c r="E143" s="209" t="s">
        <v>20</v>
      </c>
      <c r="F143" s="210" t="s">
        <v>559</v>
      </c>
      <c r="G143" s="208"/>
      <c r="H143" s="211">
        <v>44</v>
      </c>
      <c r="I143" s="212"/>
      <c r="J143" s="212"/>
      <c r="K143" s="208"/>
      <c r="L143" s="208"/>
      <c r="M143" s="213"/>
      <c r="N143" s="214"/>
      <c r="O143" s="215"/>
      <c r="P143" s="215"/>
      <c r="Q143" s="215"/>
      <c r="R143" s="215"/>
      <c r="S143" s="215"/>
      <c r="T143" s="215"/>
      <c r="U143" s="215"/>
      <c r="V143" s="215"/>
      <c r="W143" s="215"/>
      <c r="X143" s="216"/>
      <c r="Y143" s="10"/>
      <c r="Z143" s="10"/>
      <c r="AA143" s="10"/>
      <c r="AB143" s="10"/>
      <c r="AC143" s="10"/>
      <c r="AD143" s="10"/>
      <c r="AE143" s="10"/>
      <c r="AT143" s="217" t="s">
        <v>138</v>
      </c>
      <c r="AU143" s="217" t="s">
        <v>74</v>
      </c>
      <c r="AV143" s="10" t="s">
        <v>82</v>
      </c>
      <c r="AW143" s="10" t="s">
        <v>5</v>
      </c>
      <c r="AX143" s="10" t="s">
        <v>74</v>
      </c>
      <c r="AY143" s="217" t="s">
        <v>134</v>
      </c>
    </row>
    <row r="144" s="11" customFormat="1">
      <c r="A144" s="11"/>
      <c r="B144" s="218"/>
      <c r="C144" s="219"/>
      <c r="D144" s="202" t="s">
        <v>138</v>
      </c>
      <c r="E144" s="220" t="s">
        <v>20</v>
      </c>
      <c r="F144" s="221" t="s">
        <v>145</v>
      </c>
      <c r="G144" s="219"/>
      <c r="H144" s="222">
        <v>88</v>
      </c>
      <c r="I144" s="223"/>
      <c r="J144" s="223"/>
      <c r="K144" s="219"/>
      <c r="L144" s="219"/>
      <c r="M144" s="224"/>
      <c r="N144" s="225"/>
      <c r="O144" s="226"/>
      <c r="P144" s="226"/>
      <c r="Q144" s="226"/>
      <c r="R144" s="226"/>
      <c r="S144" s="226"/>
      <c r="T144" s="226"/>
      <c r="U144" s="226"/>
      <c r="V144" s="226"/>
      <c r="W144" s="226"/>
      <c r="X144" s="227"/>
      <c r="Y144" s="11"/>
      <c r="Z144" s="11"/>
      <c r="AA144" s="11"/>
      <c r="AB144" s="11"/>
      <c r="AC144" s="11"/>
      <c r="AD144" s="11"/>
      <c r="AE144" s="11"/>
      <c r="AT144" s="228" t="s">
        <v>138</v>
      </c>
      <c r="AU144" s="228" t="s">
        <v>74</v>
      </c>
      <c r="AV144" s="11" t="s">
        <v>92</v>
      </c>
      <c r="AW144" s="11" t="s">
        <v>5</v>
      </c>
      <c r="AX144" s="11" t="s">
        <v>78</v>
      </c>
      <c r="AY144" s="228" t="s">
        <v>134</v>
      </c>
    </row>
    <row r="145" s="2" customFormat="1" ht="24.15" customHeight="1">
      <c r="A145" s="36"/>
      <c r="B145" s="37"/>
      <c r="C145" s="187" t="s">
        <v>223</v>
      </c>
      <c r="D145" s="229" t="s">
        <v>129</v>
      </c>
      <c r="E145" s="189" t="s">
        <v>242</v>
      </c>
      <c r="F145" s="190" t="s">
        <v>243</v>
      </c>
      <c r="G145" s="191" t="s">
        <v>244</v>
      </c>
      <c r="H145" s="192">
        <v>18</v>
      </c>
      <c r="I145" s="193"/>
      <c r="J145" s="193"/>
      <c r="K145" s="194">
        <f>ROUND(P145*H145,2)</f>
        <v>0</v>
      </c>
      <c r="L145" s="190" t="s">
        <v>133</v>
      </c>
      <c r="M145" s="42"/>
      <c r="N145" s="195" t="s">
        <v>20</v>
      </c>
      <c r="O145" s="196" t="s">
        <v>43</v>
      </c>
      <c r="P145" s="197">
        <f>I145+J145</f>
        <v>0</v>
      </c>
      <c r="Q145" s="197">
        <f>ROUND(I145*H145,2)</f>
        <v>0</v>
      </c>
      <c r="R145" s="197">
        <f>ROUND(J145*H145,2)</f>
        <v>0</v>
      </c>
      <c r="S145" s="82"/>
      <c r="T145" s="198">
        <f>S145*H145</f>
        <v>0</v>
      </c>
      <c r="U145" s="198">
        <v>0</v>
      </c>
      <c r="V145" s="198">
        <f>U145*H145</f>
        <v>0</v>
      </c>
      <c r="W145" s="198">
        <v>0</v>
      </c>
      <c r="X145" s="199">
        <f>W145*H145</f>
        <v>0</v>
      </c>
      <c r="Y145" s="36"/>
      <c r="Z145" s="36"/>
      <c r="AA145" s="36"/>
      <c r="AB145" s="36"/>
      <c r="AC145" s="36"/>
      <c r="AD145" s="36"/>
      <c r="AE145" s="36"/>
      <c r="AR145" s="200" t="s">
        <v>92</v>
      </c>
      <c r="AT145" s="200" t="s">
        <v>129</v>
      </c>
      <c r="AU145" s="200" t="s">
        <v>74</v>
      </c>
      <c r="AY145" s="15" t="s">
        <v>134</v>
      </c>
      <c r="BE145" s="201">
        <f>IF(O145="základní",K145,0)</f>
        <v>0</v>
      </c>
      <c r="BF145" s="201">
        <f>IF(O145="snížená",K145,0)</f>
        <v>0</v>
      </c>
      <c r="BG145" s="201">
        <f>IF(O145="zákl. přenesená",K145,0)</f>
        <v>0</v>
      </c>
      <c r="BH145" s="201">
        <f>IF(O145="sníž. přenesená",K145,0)</f>
        <v>0</v>
      </c>
      <c r="BI145" s="201">
        <f>IF(O145="nulová",K145,0)</f>
        <v>0</v>
      </c>
      <c r="BJ145" s="15" t="s">
        <v>78</v>
      </c>
      <c r="BK145" s="201">
        <f>ROUND(P145*H145,2)</f>
        <v>0</v>
      </c>
      <c r="BL145" s="15" t="s">
        <v>92</v>
      </c>
      <c r="BM145" s="200" t="s">
        <v>560</v>
      </c>
    </row>
    <row r="146" s="2" customFormat="1">
      <c r="A146" s="36"/>
      <c r="B146" s="37"/>
      <c r="C146" s="38"/>
      <c r="D146" s="202" t="s">
        <v>136</v>
      </c>
      <c r="E146" s="38"/>
      <c r="F146" s="203" t="s">
        <v>246</v>
      </c>
      <c r="G146" s="38"/>
      <c r="H146" s="38"/>
      <c r="I146" s="204"/>
      <c r="J146" s="204"/>
      <c r="K146" s="38"/>
      <c r="L146" s="38"/>
      <c r="M146" s="42"/>
      <c r="N146" s="205"/>
      <c r="O146" s="206"/>
      <c r="P146" s="82"/>
      <c r="Q146" s="82"/>
      <c r="R146" s="82"/>
      <c r="S146" s="82"/>
      <c r="T146" s="82"/>
      <c r="U146" s="82"/>
      <c r="V146" s="82"/>
      <c r="W146" s="82"/>
      <c r="X146" s="83"/>
      <c r="Y146" s="36"/>
      <c r="Z146" s="36"/>
      <c r="AA146" s="36"/>
      <c r="AB146" s="36"/>
      <c r="AC146" s="36"/>
      <c r="AD146" s="36"/>
      <c r="AE146" s="36"/>
      <c r="AT146" s="15" t="s">
        <v>136</v>
      </c>
      <c r="AU146" s="15" t="s">
        <v>74</v>
      </c>
    </row>
    <row r="147" s="10" customFormat="1">
      <c r="A147" s="10"/>
      <c r="B147" s="207"/>
      <c r="C147" s="208"/>
      <c r="D147" s="202" t="s">
        <v>138</v>
      </c>
      <c r="E147" s="209" t="s">
        <v>20</v>
      </c>
      <c r="F147" s="210" t="s">
        <v>561</v>
      </c>
      <c r="G147" s="208"/>
      <c r="H147" s="211">
        <v>9</v>
      </c>
      <c r="I147" s="212"/>
      <c r="J147" s="212"/>
      <c r="K147" s="208"/>
      <c r="L147" s="208"/>
      <c r="M147" s="213"/>
      <c r="N147" s="214"/>
      <c r="O147" s="215"/>
      <c r="P147" s="215"/>
      <c r="Q147" s="215"/>
      <c r="R147" s="215"/>
      <c r="S147" s="215"/>
      <c r="T147" s="215"/>
      <c r="U147" s="215"/>
      <c r="V147" s="215"/>
      <c r="W147" s="215"/>
      <c r="X147" s="216"/>
      <c r="Y147" s="10"/>
      <c r="Z147" s="10"/>
      <c r="AA147" s="10"/>
      <c r="AB147" s="10"/>
      <c r="AC147" s="10"/>
      <c r="AD147" s="10"/>
      <c r="AE147" s="10"/>
      <c r="AT147" s="217" t="s">
        <v>138</v>
      </c>
      <c r="AU147" s="217" t="s">
        <v>74</v>
      </c>
      <c r="AV147" s="10" t="s">
        <v>82</v>
      </c>
      <c r="AW147" s="10" t="s">
        <v>5</v>
      </c>
      <c r="AX147" s="10" t="s">
        <v>74</v>
      </c>
      <c r="AY147" s="217" t="s">
        <v>134</v>
      </c>
    </row>
    <row r="148" s="10" customFormat="1">
      <c r="A148" s="10"/>
      <c r="B148" s="207"/>
      <c r="C148" s="208"/>
      <c r="D148" s="202" t="s">
        <v>138</v>
      </c>
      <c r="E148" s="209" t="s">
        <v>20</v>
      </c>
      <c r="F148" s="210" t="s">
        <v>562</v>
      </c>
      <c r="G148" s="208"/>
      <c r="H148" s="211">
        <v>9</v>
      </c>
      <c r="I148" s="212"/>
      <c r="J148" s="212"/>
      <c r="K148" s="208"/>
      <c r="L148" s="208"/>
      <c r="M148" s="213"/>
      <c r="N148" s="214"/>
      <c r="O148" s="215"/>
      <c r="P148" s="215"/>
      <c r="Q148" s="215"/>
      <c r="R148" s="215"/>
      <c r="S148" s="215"/>
      <c r="T148" s="215"/>
      <c r="U148" s="215"/>
      <c r="V148" s="215"/>
      <c r="W148" s="215"/>
      <c r="X148" s="216"/>
      <c r="Y148" s="10"/>
      <c r="Z148" s="10"/>
      <c r="AA148" s="10"/>
      <c r="AB148" s="10"/>
      <c r="AC148" s="10"/>
      <c r="AD148" s="10"/>
      <c r="AE148" s="10"/>
      <c r="AT148" s="217" t="s">
        <v>138</v>
      </c>
      <c r="AU148" s="217" t="s">
        <v>74</v>
      </c>
      <c r="AV148" s="10" t="s">
        <v>82</v>
      </c>
      <c r="AW148" s="10" t="s">
        <v>5</v>
      </c>
      <c r="AX148" s="10" t="s">
        <v>74</v>
      </c>
      <c r="AY148" s="217" t="s">
        <v>134</v>
      </c>
    </row>
    <row r="149" s="11" customFormat="1">
      <c r="A149" s="11"/>
      <c r="B149" s="218"/>
      <c r="C149" s="219"/>
      <c r="D149" s="202" t="s">
        <v>138</v>
      </c>
      <c r="E149" s="220" t="s">
        <v>20</v>
      </c>
      <c r="F149" s="221" t="s">
        <v>145</v>
      </c>
      <c r="G149" s="219"/>
      <c r="H149" s="222">
        <v>18</v>
      </c>
      <c r="I149" s="223"/>
      <c r="J149" s="223"/>
      <c r="K149" s="219"/>
      <c r="L149" s="219"/>
      <c r="M149" s="224"/>
      <c r="N149" s="225"/>
      <c r="O149" s="226"/>
      <c r="P149" s="226"/>
      <c r="Q149" s="226"/>
      <c r="R149" s="226"/>
      <c r="S149" s="226"/>
      <c r="T149" s="226"/>
      <c r="U149" s="226"/>
      <c r="V149" s="226"/>
      <c r="W149" s="226"/>
      <c r="X149" s="227"/>
      <c r="Y149" s="11"/>
      <c r="Z149" s="11"/>
      <c r="AA149" s="11"/>
      <c r="AB149" s="11"/>
      <c r="AC149" s="11"/>
      <c r="AD149" s="11"/>
      <c r="AE149" s="11"/>
      <c r="AT149" s="228" t="s">
        <v>138</v>
      </c>
      <c r="AU149" s="228" t="s">
        <v>74</v>
      </c>
      <c r="AV149" s="11" t="s">
        <v>92</v>
      </c>
      <c r="AW149" s="11" t="s">
        <v>5</v>
      </c>
      <c r="AX149" s="11" t="s">
        <v>78</v>
      </c>
      <c r="AY149" s="228" t="s">
        <v>134</v>
      </c>
    </row>
    <row r="150" s="2" customFormat="1" ht="24.15" customHeight="1">
      <c r="A150" s="36"/>
      <c r="B150" s="37"/>
      <c r="C150" s="187" t="s">
        <v>232</v>
      </c>
      <c r="D150" s="229" t="s">
        <v>129</v>
      </c>
      <c r="E150" s="189" t="s">
        <v>255</v>
      </c>
      <c r="F150" s="190" t="s">
        <v>256</v>
      </c>
      <c r="G150" s="191" t="s">
        <v>132</v>
      </c>
      <c r="H150" s="192">
        <v>16</v>
      </c>
      <c r="I150" s="193"/>
      <c r="J150" s="193"/>
      <c r="K150" s="194">
        <f>ROUND(P150*H150,2)</f>
        <v>0</v>
      </c>
      <c r="L150" s="190" t="s">
        <v>133</v>
      </c>
      <c r="M150" s="42"/>
      <c r="N150" s="195" t="s">
        <v>20</v>
      </c>
      <c r="O150" s="196" t="s">
        <v>43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82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6"/>
      <c r="Z150" s="36"/>
      <c r="AA150" s="36"/>
      <c r="AB150" s="36"/>
      <c r="AC150" s="36"/>
      <c r="AD150" s="36"/>
      <c r="AE150" s="36"/>
      <c r="AR150" s="200" t="s">
        <v>92</v>
      </c>
      <c r="AT150" s="200" t="s">
        <v>129</v>
      </c>
      <c r="AU150" s="200" t="s">
        <v>74</v>
      </c>
      <c r="AY150" s="15" t="s">
        <v>134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5" t="s">
        <v>78</v>
      </c>
      <c r="BK150" s="201">
        <f>ROUND(P150*H150,2)</f>
        <v>0</v>
      </c>
      <c r="BL150" s="15" t="s">
        <v>92</v>
      </c>
      <c r="BM150" s="200" t="s">
        <v>563</v>
      </c>
    </row>
    <row r="151" s="2" customFormat="1">
      <c r="A151" s="36"/>
      <c r="B151" s="37"/>
      <c r="C151" s="38"/>
      <c r="D151" s="202" t="s">
        <v>136</v>
      </c>
      <c r="E151" s="38"/>
      <c r="F151" s="203" t="s">
        <v>258</v>
      </c>
      <c r="G151" s="38"/>
      <c r="H151" s="38"/>
      <c r="I151" s="204"/>
      <c r="J151" s="204"/>
      <c r="K151" s="38"/>
      <c r="L151" s="38"/>
      <c r="M151" s="42"/>
      <c r="N151" s="205"/>
      <c r="O151" s="206"/>
      <c r="P151" s="82"/>
      <c r="Q151" s="82"/>
      <c r="R151" s="82"/>
      <c r="S151" s="82"/>
      <c r="T151" s="82"/>
      <c r="U151" s="82"/>
      <c r="V151" s="82"/>
      <c r="W151" s="82"/>
      <c r="X151" s="83"/>
      <c r="Y151" s="36"/>
      <c r="Z151" s="36"/>
      <c r="AA151" s="36"/>
      <c r="AB151" s="36"/>
      <c r="AC151" s="36"/>
      <c r="AD151" s="36"/>
      <c r="AE151" s="36"/>
      <c r="AT151" s="15" t="s">
        <v>136</v>
      </c>
      <c r="AU151" s="15" t="s">
        <v>74</v>
      </c>
    </row>
    <row r="152" s="10" customFormat="1">
      <c r="A152" s="10"/>
      <c r="B152" s="207"/>
      <c r="C152" s="208"/>
      <c r="D152" s="202" t="s">
        <v>138</v>
      </c>
      <c r="E152" s="209" t="s">
        <v>20</v>
      </c>
      <c r="F152" s="210" t="s">
        <v>564</v>
      </c>
      <c r="G152" s="208"/>
      <c r="H152" s="211">
        <v>16</v>
      </c>
      <c r="I152" s="212"/>
      <c r="J152" s="212"/>
      <c r="K152" s="208"/>
      <c r="L152" s="208"/>
      <c r="M152" s="213"/>
      <c r="N152" s="214"/>
      <c r="O152" s="215"/>
      <c r="P152" s="215"/>
      <c r="Q152" s="215"/>
      <c r="R152" s="215"/>
      <c r="S152" s="215"/>
      <c r="T152" s="215"/>
      <c r="U152" s="215"/>
      <c r="V152" s="215"/>
      <c r="W152" s="215"/>
      <c r="X152" s="216"/>
      <c r="Y152" s="10"/>
      <c r="Z152" s="10"/>
      <c r="AA152" s="10"/>
      <c r="AB152" s="10"/>
      <c r="AC152" s="10"/>
      <c r="AD152" s="10"/>
      <c r="AE152" s="10"/>
      <c r="AT152" s="217" t="s">
        <v>138</v>
      </c>
      <c r="AU152" s="217" t="s">
        <v>74</v>
      </c>
      <c r="AV152" s="10" t="s">
        <v>82</v>
      </c>
      <c r="AW152" s="10" t="s">
        <v>5</v>
      </c>
      <c r="AX152" s="10" t="s">
        <v>78</v>
      </c>
      <c r="AY152" s="217" t="s">
        <v>134</v>
      </c>
    </row>
    <row r="153" s="2" customFormat="1" ht="24.15" customHeight="1">
      <c r="A153" s="36"/>
      <c r="B153" s="37"/>
      <c r="C153" s="187" t="s">
        <v>9</v>
      </c>
      <c r="D153" s="229" t="s">
        <v>129</v>
      </c>
      <c r="E153" s="189" t="s">
        <v>266</v>
      </c>
      <c r="F153" s="190" t="s">
        <v>267</v>
      </c>
      <c r="G153" s="191" t="s">
        <v>268</v>
      </c>
      <c r="H153" s="192">
        <v>8</v>
      </c>
      <c r="I153" s="193"/>
      <c r="J153" s="193"/>
      <c r="K153" s="194">
        <f>ROUND(P153*H153,2)</f>
        <v>0</v>
      </c>
      <c r="L153" s="190" t="s">
        <v>133</v>
      </c>
      <c r="M153" s="42"/>
      <c r="N153" s="195" t="s">
        <v>20</v>
      </c>
      <c r="O153" s="196" t="s">
        <v>43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82"/>
      <c r="T153" s="198">
        <f>S153*H153</f>
        <v>0</v>
      </c>
      <c r="U153" s="198">
        <v>0</v>
      </c>
      <c r="V153" s="198">
        <f>U153*H153</f>
        <v>0</v>
      </c>
      <c r="W153" s="198">
        <v>0</v>
      </c>
      <c r="X153" s="199">
        <f>W153*H153</f>
        <v>0</v>
      </c>
      <c r="Y153" s="36"/>
      <c r="Z153" s="36"/>
      <c r="AA153" s="36"/>
      <c r="AB153" s="36"/>
      <c r="AC153" s="36"/>
      <c r="AD153" s="36"/>
      <c r="AE153" s="36"/>
      <c r="AR153" s="200" t="s">
        <v>92</v>
      </c>
      <c r="AT153" s="200" t="s">
        <v>129</v>
      </c>
      <c r="AU153" s="200" t="s">
        <v>74</v>
      </c>
      <c r="AY153" s="15" t="s">
        <v>134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5" t="s">
        <v>78</v>
      </c>
      <c r="BK153" s="201">
        <f>ROUND(P153*H153,2)</f>
        <v>0</v>
      </c>
      <c r="BL153" s="15" t="s">
        <v>92</v>
      </c>
      <c r="BM153" s="200" t="s">
        <v>565</v>
      </c>
    </row>
    <row r="154" s="2" customFormat="1">
      <c r="A154" s="36"/>
      <c r="B154" s="37"/>
      <c r="C154" s="38"/>
      <c r="D154" s="202" t="s">
        <v>136</v>
      </c>
      <c r="E154" s="38"/>
      <c r="F154" s="203" t="s">
        <v>270</v>
      </c>
      <c r="G154" s="38"/>
      <c r="H154" s="38"/>
      <c r="I154" s="204"/>
      <c r="J154" s="204"/>
      <c r="K154" s="38"/>
      <c r="L154" s="38"/>
      <c r="M154" s="42"/>
      <c r="N154" s="205"/>
      <c r="O154" s="206"/>
      <c r="P154" s="82"/>
      <c r="Q154" s="82"/>
      <c r="R154" s="82"/>
      <c r="S154" s="82"/>
      <c r="T154" s="82"/>
      <c r="U154" s="82"/>
      <c r="V154" s="82"/>
      <c r="W154" s="82"/>
      <c r="X154" s="83"/>
      <c r="Y154" s="36"/>
      <c r="Z154" s="36"/>
      <c r="AA154" s="36"/>
      <c r="AB154" s="36"/>
      <c r="AC154" s="36"/>
      <c r="AD154" s="36"/>
      <c r="AE154" s="36"/>
      <c r="AT154" s="15" t="s">
        <v>136</v>
      </c>
      <c r="AU154" s="15" t="s">
        <v>74</v>
      </c>
    </row>
    <row r="155" s="10" customFormat="1">
      <c r="A155" s="10"/>
      <c r="B155" s="207"/>
      <c r="C155" s="208"/>
      <c r="D155" s="202" t="s">
        <v>138</v>
      </c>
      <c r="E155" s="209" t="s">
        <v>20</v>
      </c>
      <c r="F155" s="210" t="s">
        <v>566</v>
      </c>
      <c r="G155" s="208"/>
      <c r="H155" s="211">
        <v>4</v>
      </c>
      <c r="I155" s="212"/>
      <c r="J155" s="212"/>
      <c r="K155" s="208"/>
      <c r="L155" s="208"/>
      <c r="M155" s="213"/>
      <c r="N155" s="214"/>
      <c r="O155" s="215"/>
      <c r="P155" s="215"/>
      <c r="Q155" s="215"/>
      <c r="R155" s="215"/>
      <c r="S155" s="215"/>
      <c r="T155" s="215"/>
      <c r="U155" s="215"/>
      <c r="V155" s="215"/>
      <c r="W155" s="215"/>
      <c r="X155" s="216"/>
      <c r="Y155" s="10"/>
      <c r="Z155" s="10"/>
      <c r="AA155" s="10"/>
      <c r="AB155" s="10"/>
      <c r="AC155" s="10"/>
      <c r="AD155" s="10"/>
      <c r="AE155" s="10"/>
      <c r="AT155" s="217" t="s">
        <v>138</v>
      </c>
      <c r="AU155" s="217" t="s">
        <v>74</v>
      </c>
      <c r="AV155" s="10" t="s">
        <v>82</v>
      </c>
      <c r="AW155" s="10" t="s">
        <v>5</v>
      </c>
      <c r="AX155" s="10" t="s">
        <v>74</v>
      </c>
      <c r="AY155" s="217" t="s">
        <v>134</v>
      </c>
    </row>
    <row r="156" s="10" customFormat="1">
      <c r="A156" s="10"/>
      <c r="B156" s="207"/>
      <c r="C156" s="208"/>
      <c r="D156" s="202" t="s">
        <v>138</v>
      </c>
      <c r="E156" s="209" t="s">
        <v>20</v>
      </c>
      <c r="F156" s="210" t="s">
        <v>567</v>
      </c>
      <c r="G156" s="208"/>
      <c r="H156" s="211">
        <v>4</v>
      </c>
      <c r="I156" s="212"/>
      <c r="J156" s="212"/>
      <c r="K156" s="208"/>
      <c r="L156" s="208"/>
      <c r="M156" s="213"/>
      <c r="N156" s="214"/>
      <c r="O156" s="215"/>
      <c r="P156" s="215"/>
      <c r="Q156" s="215"/>
      <c r="R156" s="215"/>
      <c r="S156" s="215"/>
      <c r="T156" s="215"/>
      <c r="U156" s="215"/>
      <c r="V156" s="215"/>
      <c r="W156" s="215"/>
      <c r="X156" s="216"/>
      <c r="Y156" s="10"/>
      <c r="Z156" s="10"/>
      <c r="AA156" s="10"/>
      <c r="AB156" s="10"/>
      <c r="AC156" s="10"/>
      <c r="AD156" s="10"/>
      <c r="AE156" s="10"/>
      <c r="AT156" s="217" t="s">
        <v>138</v>
      </c>
      <c r="AU156" s="217" t="s">
        <v>74</v>
      </c>
      <c r="AV156" s="10" t="s">
        <v>82</v>
      </c>
      <c r="AW156" s="10" t="s">
        <v>5</v>
      </c>
      <c r="AX156" s="10" t="s">
        <v>74</v>
      </c>
      <c r="AY156" s="217" t="s">
        <v>134</v>
      </c>
    </row>
    <row r="157" s="11" customFormat="1">
      <c r="A157" s="11"/>
      <c r="B157" s="218"/>
      <c r="C157" s="219"/>
      <c r="D157" s="202" t="s">
        <v>138</v>
      </c>
      <c r="E157" s="220" t="s">
        <v>20</v>
      </c>
      <c r="F157" s="221" t="s">
        <v>145</v>
      </c>
      <c r="G157" s="219"/>
      <c r="H157" s="222">
        <v>8</v>
      </c>
      <c r="I157" s="223"/>
      <c r="J157" s="223"/>
      <c r="K157" s="219"/>
      <c r="L157" s="219"/>
      <c r="M157" s="224"/>
      <c r="N157" s="225"/>
      <c r="O157" s="226"/>
      <c r="P157" s="226"/>
      <c r="Q157" s="226"/>
      <c r="R157" s="226"/>
      <c r="S157" s="226"/>
      <c r="T157" s="226"/>
      <c r="U157" s="226"/>
      <c r="V157" s="226"/>
      <c r="W157" s="226"/>
      <c r="X157" s="227"/>
      <c r="Y157" s="11"/>
      <c r="Z157" s="11"/>
      <c r="AA157" s="11"/>
      <c r="AB157" s="11"/>
      <c r="AC157" s="11"/>
      <c r="AD157" s="11"/>
      <c r="AE157" s="11"/>
      <c r="AT157" s="228" t="s">
        <v>138</v>
      </c>
      <c r="AU157" s="228" t="s">
        <v>74</v>
      </c>
      <c r="AV157" s="11" t="s">
        <v>92</v>
      </c>
      <c r="AW157" s="11" t="s">
        <v>5</v>
      </c>
      <c r="AX157" s="11" t="s">
        <v>78</v>
      </c>
      <c r="AY157" s="228" t="s">
        <v>134</v>
      </c>
    </row>
    <row r="158" s="2" customFormat="1" ht="24.15" customHeight="1">
      <c r="A158" s="36"/>
      <c r="B158" s="37"/>
      <c r="C158" s="187" t="s">
        <v>241</v>
      </c>
      <c r="D158" s="229" t="s">
        <v>129</v>
      </c>
      <c r="E158" s="189" t="s">
        <v>278</v>
      </c>
      <c r="F158" s="190" t="s">
        <v>279</v>
      </c>
      <c r="G158" s="191" t="s">
        <v>268</v>
      </c>
      <c r="H158" s="192">
        <v>4</v>
      </c>
      <c r="I158" s="193"/>
      <c r="J158" s="193"/>
      <c r="K158" s="194">
        <f>ROUND(P158*H158,2)</f>
        <v>0</v>
      </c>
      <c r="L158" s="190" t="s">
        <v>133</v>
      </c>
      <c r="M158" s="42"/>
      <c r="N158" s="195" t="s">
        <v>20</v>
      </c>
      <c r="O158" s="196" t="s">
        <v>43</v>
      </c>
      <c r="P158" s="197">
        <f>I158+J158</f>
        <v>0</v>
      </c>
      <c r="Q158" s="197">
        <f>ROUND(I158*H158,2)</f>
        <v>0</v>
      </c>
      <c r="R158" s="197">
        <f>ROUND(J158*H158,2)</f>
        <v>0</v>
      </c>
      <c r="S158" s="82"/>
      <c r="T158" s="198">
        <f>S158*H158</f>
        <v>0</v>
      </c>
      <c r="U158" s="198">
        <v>0</v>
      </c>
      <c r="V158" s="198">
        <f>U158*H158</f>
        <v>0</v>
      </c>
      <c r="W158" s="198">
        <v>0</v>
      </c>
      <c r="X158" s="199">
        <f>W158*H158</f>
        <v>0</v>
      </c>
      <c r="Y158" s="36"/>
      <c r="Z158" s="36"/>
      <c r="AA158" s="36"/>
      <c r="AB158" s="36"/>
      <c r="AC158" s="36"/>
      <c r="AD158" s="36"/>
      <c r="AE158" s="36"/>
      <c r="AR158" s="200" t="s">
        <v>92</v>
      </c>
      <c r="AT158" s="200" t="s">
        <v>129</v>
      </c>
      <c r="AU158" s="200" t="s">
        <v>74</v>
      </c>
      <c r="AY158" s="15" t="s">
        <v>134</v>
      </c>
      <c r="BE158" s="201">
        <f>IF(O158="základní",K158,0)</f>
        <v>0</v>
      </c>
      <c r="BF158" s="201">
        <f>IF(O158="snížená",K158,0)</f>
        <v>0</v>
      </c>
      <c r="BG158" s="201">
        <f>IF(O158="zákl. přenesená",K158,0)</f>
        <v>0</v>
      </c>
      <c r="BH158" s="201">
        <f>IF(O158="sníž. přenesená",K158,0)</f>
        <v>0</v>
      </c>
      <c r="BI158" s="201">
        <f>IF(O158="nulová",K158,0)</f>
        <v>0</v>
      </c>
      <c r="BJ158" s="15" t="s">
        <v>78</v>
      </c>
      <c r="BK158" s="201">
        <f>ROUND(P158*H158,2)</f>
        <v>0</v>
      </c>
      <c r="BL158" s="15" t="s">
        <v>92</v>
      </c>
      <c r="BM158" s="200" t="s">
        <v>568</v>
      </c>
    </row>
    <row r="159" s="2" customFormat="1">
      <c r="A159" s="36"/>
      <c r="B159" s="37"/>
      <c r="C159" s="38"/>
      <c r="D159" s="202" t="s">
        <v>136</v>
      </c>
      <c r="E159" s="38"/>
      <c r="F159" s="203" t="s">
        <v>281</v>
      </c>
      <c r="G159" s="38"/>
      <c r="H159" s="38"/>
      <c r="I159" s="204"/>
      <c r="J159" s="204"/>
      <c r="K159" s="38"/>
      <c r="L159" s="38"/>
      <c r="M159" s="42"/>
      <c r="N159" s="205"/>
      <c r="O159" s="206"/>
      <c r="P159" s="82"/>
      <c r="Q159" s="82"/>
      <c r="R159" s="82"/>
      <c r="S159" s="82"/>
      <c r="T159" s="82"/>
      <c r="U159" s="82"/>
      <c r="V159" s="82"/>
      <c r="W159" s="82"/>
      <c r="X159" s="83"/>
      <c r="Y159" s="36"/>
      <c r="Z159" s="36"/>
      <c r="AA159" s="36"/>
      <c r="AB159" s="36"/>
      <c r="AC159" s="36"/>
      <c r="AD159" s="36"/>
      <c r="AE159" s="36"/>
      <c r="AT159" s="15" t="s">
        <v>136</v>
      </c>
      <c r="AU159" s="15" t="s">
        <v>74</v>
      </c>
    </row>
    <row r="160" s="10" customFormat="1">
      <c r="A160" s="10"/>
      <c r="B160" s="207"/>
      <c r="C160" s="208"/>
      <c r="D160" s="202" t="s">
        <v>138</v>
      </c>
      <c r="E160" s="209" t="s">
        <v>20</v>
      </c>
      <c r="F160" s="210" t="s">
        <v>569</v>
      </c>
      <c r="G160" s="208"/>
      <c r="H160" s="211">
        <v>2</v>
      </c>
      <c r="I160" s="212"/>
      <c r="J160" s="212"/>
      <c r="K160" s="208"/>
      <c r="L160" s="208"/>
      <c r="M160" s="213"/>
      <c r="N160" s="214"/>
      <c r="O160" s="215"/>
      <c r="P160" s="215"/>
      <c r="Q160" s="215"/>
      <c r="R160" s="215"/>
      <c r="S160" s="215"/>
      <c r="T160" s="215"/>
      <c r="U160" s="215"/>
      <c r="V160" s="215"/>
      <c r="W160" s="215"/>
      <c r="X160" s="216"/>
      <c r="Y160" s="10"/>
      <c r="Z160" s="10"/>
      <c r="AA160" s="10"/>
      <c r="AB160" s="10"/>
      <c r="AC160" s="10"/>
      <c r="AD160" s="10"/>
      <c r="AE160" s="10"/>
      <c r="AT160" s="217" t="s">
        <v>138</v>
      </c>
      <c r="AU160" s="217" t="s">
        <v>74</v>
      </c>
      <c r="AV160" s="10" t="s">
        <v>82</v>
      </c>
      <c r="AW160" s="10" t="s">
        <v>5</v>
      </c>
      <c r="AX160" s="10" t="s">
        <v>74</v>
      </c>
      <c r="AY160" s="217" t="s">
        <v>134</v>
      </c>
    </row>
    <row r="161" s="10" customFormat="1">
      <c r="A161" s="10"/>
      <c r="B161" s="207"/>
      <c r="C161" s="208"/>
      <c r="D161" s="202" t="s">
        <v>138</v>
      </c>
      <c r="E161" s="209" t="s">
        <v>20</v>
      </c>
      <c r="F161" s="210" t="s">
        <v>570</v>
      </c>
      <c r="G161" s="208"/>
      <c r="H161" s="211">
        <v>2</v>
      </c>
      <c r="I161" s="212"/>
      <c r="J161" s="212"/>
      <c r="K161" s="208"/>
      <c r="L161" s="208"/>
      <c r="M161" s="213"/>
      <c r="N161" s="214"/>
      <c r="O161" s="215"/>
      <c r="P161" s="215"/>
      <c r="Q161" s="215"/>
      <c r="R161" s="215"/>
      <c r="S161" s="215"/>
      <c r="T161" s="215"/>
      <c r="U161" s="215"/>
      <c r="V161" s="215"/>
      <c r="W161" s="215"/>
      <c r="X161" s="216"/>
      <c r="Y161" s="10"/>
      <c r="Z161" s="10"/>
      <c r="AA161" s="10"/>
      <c r="AB161" s="10"/>
      <c r="AC161" s="10"/>
      <c r="AD161" s="10"/>
      <c r="AE161" s="10"/>
      <c r="AT161" s="217" t="s">
        <v>138</v>
      </c>
      <c r="AU161" s="217" t="s">
        <v>74</v>
      </c>
      <c r="AV161" s="10" t="s">
        <v>82</v>
      </c>
      <c r="AW161" s="10" t="s">
        <v>5</v>
      </c>
      <c r="AX161" s="10" t="s">
        <v>74</v>
      </c>
      <c r="AY161" s="217" t="s">
        <v>134</v>
      </c>
    </row>
    <row r="162" s="11" customFormat="1">
      <c r="A162" s="11"/>
      <c r="B162" s="218"/>
      <c r="C162" s="219"/>
      <c r="D162" s="202" t="s">
        <v>138</v>
      </c>
      <c r="E162" s="220" t="s">
        <v>20</v>
      </c>
      <c r="F162" s="221" t="s">
        <v>145</v>
      </c>
      <c r="G162" s="219"/>
      <c r="H162" s="222">
        <v>4</v>
      </c>
      <c r="I162" s="223"/>
      <c r="J162" s="223"/>
      <c r="K162" s="219"/>
      <c r="L162" s="219"/>
      <c r="M162" s="224"/>
      <c r="N162" s="225"/>
      <c r="O162" s="226"/>
      <c r="P162" s="226"/>
      <c r="Q162" s="226"/>
      <c r="R162" s="226"/>
      <c r="S162" s="226"/>
      <c r="T162" s="226"/>
      <c r="U162" s="226"/>
      <c r="V162" s="226"/>
      <c r="W162" s="226"/>
      <c r="X162" s="227"/>
      <c r="Y162" s="11"/>
      <c r="Z162" s="11"/>
      <c r="AA162" s="11"/>
      <c r="AB162" s="11"/>
      <c r="AC162" s="11"/>
      <c r="AD162" s="11"/>
      <c r="AE162" s="11"/>
      <c r="AT162" s="228" t="s">
        <v>138</v>
      </c>
      <c r="AU162" s="228" t="s">
        <v>74</v>
      </c>
      <c r="AV162" s="11" t="s">
        <v>92</v>
      </c>
      <c r="AW162" s="11" t="s">
        <v>5</v>
      </c>
      <c r="AX162" s="11" t="s">
        <v>78</v>
      </c>
      <c r="AY162" s="228" t="s">
        <v>134</v>
      </c>
    </row>
    <row r="163" s="2" customFormat="1" ht="37.8" customHeight="1">
      <c r="A163" s="36"/>
      <c r="B163" s="37"/>
      <c r="C163" s="187" t="s">
        <v>248</v>
      </c>
      <c r="D163" s="229" t="s">
        <v>129</v>
      </c>
      <c r="E163" s="189" t="s">
        <v>290</v>
      </c>
      <c r="F163" s="190" t="s">
        <v>291</v>
      </c>
      <c r="G163" s="191" t="s">
        <v>244</v>
      </c>
      <c r="H163" s="192">
        <v>40</v>
      </c>
      <c r="I163" s="193"/>
      <c r="J163" s="193"/>
      <c r="K163" s="194">
        <f>ROUND(P163*H163,2)</f>
        <v>0</v>
      </c>
      <c r="L163" s="190" t="s">
        <v>133</v>
      </c>
      <c r="M163" s="42"/>
      <c r="N163" s="195" t="s">
        <v>20</v>
      </c>
      <c r="O163" s="196" t="s">
        <v>43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82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6"/>
      <c r="Z163" s="36"/>
      <c r="AA163" s="36"/>
      <c r="AB163" s="36"/>
      <c r="AC163" s="36"/>
      <c r="AD163" s="36"/>
      <c r="AE163" s="36"/>
      <c r="AR163" s="200" t="s">
        <v>92</v>
      </c>
      <c r="AT163" s="200" t="s">
        <v>129</v>
      </c>
      <c r="AU163" s="200" t="s">
        <v>74</v>
      </c>
      <c r="AY163" s="15" t="s">
        <v>134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5" t="s">
        <v>78</v>
      </c>
      <c r="BK163" s="201">
        <f>ROUND(P163*H163,2)</f>
        <v>0</v>
      </c>
      <c r="BL163" s="15" t="s">
        <v>92</v>
      </c>
      <c r="BM163" s="200" t="s">
        <v>571</v>
      </c>
    </row>
    <row r="164" s="2" customFormat="1">
      <c r="A164" s="36"/>
      <c r="B164" s="37"/>
      <c r="C164" s="38"/>
      <c r="D164" s="202" t="s">
        <v>136</v>
      </c>
      <c r="E164" s="38"/>
      <c r="F164" s="203" t="s">
        <v>293</v>
      </c>
      <c r="G164" s="38"/>
      <c r="H164" s="38"/>
      <c r="I164" s="204"/>
      <c r="J164" s="204"/>
      <c r="K164" s="38"/>
      <c r="L164" s="38"/>
      <c r="M164" s="42"/>
      <c r="N164" s="205"/>
      <c r="O164" s="206"/>
      <c r="P164" s="82"/>
      <c r="Q164" s="82"/>
      <c r="R164" s="82"/>
      <c r="S164" s="82"/>
      <c r="T164" s="82"/>
      <c r="U164" s="82"/>
      <c r="V164" s="82"/>
      <c r="W164" s="82"/>
      <c r="X164" s="83"/>
      <c r="Y164" s="36"/>
      <c r="Z164" s="36"/>
      <c r="AA164" s="36"/>
      <c r="AB164" s="36"/>
      <c r="AC164" s="36"/>
      <c r="AD164" s="36"/>
      <c r="AE164" s="36"/>
      <c r="AT164" s="15" t="s">
        <v>136</v>
      </c>
      <c r="AU164" s="15" t="s">
        <v>74</v>
      </c>
    </row>
    <row r="165" s="10" customFormat="1">
      <c r="A165" s="10"/>
      <c r="B165" s="207"/>
      <c r="C165" s="208"/>
      <c r="D165" s="202" t="s">
        <v>138</v>
      </c>
      <c r="E165" s="209" t="s">
        <v>20</v>
      </c>
      <c r="F165" s="210" t="s">
        <v>572</v>
      </c>
      <c r="G165" s="208"/>
      <c r="H165" s="211">
        <v>20</v>
      </c>
      <c r="I165" s="212"/>
      <c r="J165" s="212"/>
      <c r="K165" s="208"/>
      <c r="L165" s="208"/>
      <c r="M165" s="213"/>
      <c r="N165" s="214"/>
      <c r="O165" s="215"/>
      <c r="P165" s="215"/>
      <c r="Q165" s="215"/>
      <c r="R165" s="215"/>
      <c r="S165" s="215"/>
      <c r="T165" s="215"/>
      <c r="U165" s="215"/>
      <c r="V165" s="215"/>
      <c r="W165" s="215"/>
      <c r="X165" s="216"/>
      <c r="Y165" s="10"/>
      <c r="Z165" s="10"/>
      <c r="AA165" s="10"/>
      <c r="AB165" s="10"/>
      <c r="AC165" s="10"/>
      <c r="AD165" s="10"/>
      <c r="AE165" s="10"/>
      <c r="AT165" s="217" t="s">
        <v>138</v>
      </c>
      <c r="AU165" s="217" t="s">
        <v>74</v>
      </c>
      <c r="AV165" s="10" t="s">
        <v>82</v>
      </c>
      <c r="AW165" s="10" t="s">
        <v>5</v>
      </c>
      <c r="AX165" s="10" t="s">
        <v>74</v>
      </c>
      <c r="AY165" s="217" t="s">
        <v>134</v>
      </c>
    </row>
    <row r="166" s="10" customFormat="1">
      <c r="A166" s="10"/>
      <c r="B166" s="207"/>
      <c r="C166" s="208"/>
      <c r="D166" s="202" t="s">
        <v>138</v>
      </c>
      <c r="E166" s="209" t="s">
        <v>20</v>
      </c>
      <c r="F166" s="210" t="s">
        <v>573</v>
      </c>
      <c r="G166" s="208"/>
      <c r="H166" s="211">
        <v>20</v>
      </c>
      <c r="I166" s="212"/>
      <c r="J166" s="212"/>
      <c r="K166" s="208"/>
      <c r="L166" s="208"/>
      <c r="M166" s="213"/>
      <c r="N166" s="214"/>
      <c r="O166" s="215"/>
      <c r="P166" s="215"/>
      <c r="Q166" s="215"/>
      <c r="R166" s="215"/>
      <c r="S166" s="215"/>
      <c r="T166" s="215"/>
      <c r="U166" s="215"/>
      <c r="V166" s="215"/>
      <c r="W166" s="215"/>
      <c r="X166" s="216"/>
      <c r="Y166" s="10"/>
      <c r="Z166" s="10"/>
      <c r="AA166" s="10"/>
      <c r="AB166" s="10"/>
      <c r="AC166" s="10"/>
      <c r="AD166" s="10"/>
      <c r="AE166" s="10"/>
      <c r="AT166" s="217" t="s">
        <v>138</v>
      </c>
      <c r="AU166" s="217" t="s">
        <v>74</v>
      </c>
      <c r="AV166" s="10" t="s">
        <v>82</v>
      </c>
      <c r="AW166" s="10" t="s">
        <v>5</v>
      </c>
      <c r="AX166" s="10" t="s">
        <v>74</v>
      </c>
      <c r="AY166" s="217" t="s">
        <v>134</v>
      </c>
    </row>
    <row r="167" s="11" customFormat="1">
      <c r="A167" s="11"/>
      <c r="B167" s="218"/>
      <c r="C167" s="219"/>
      <c r="D167" s="202" t="s">
        <v>138</v>
      </c>
      <c r="E167" s="220" t="s">
        <v>20</v>
      </c>
      <c r="F167" s="221" t="s">
        <v>145</v>
      </c>
      <c r="G167" s="219"/>
      <c r="H167" s="222">
        <v>40</v>
      </c>
      <c r="I167" s="223"/>
      <c r="J167" s="223"/>
      <c r="K167" s="219"/>
      <c r="L167" s="219"/>
      <c r="M167" s="224"/>
      <c r="N167" s="225"/>
      <c r="O167" s="226"/>
      <c r="P167" s="226"/>
      <c r="Q167" s="226"/>
      <c r="R167" s="226"/>
      <c r="S167" s="226"/>
      <c r="T167" s="226"/>
      <c r="U167" s="226"/>
      <c r="V167" s="226"/>
      <c r="W167" s="226"/>
      <c r="X167" s="227"/>
      <c r="Y167" s="11"/>
      <c r="Z167" s="11"/>
      <c r="AA167" s="11"/>
      <c r="AB167" s="11"/>
      <c r="AC167" s="11"/>
      <c r="AD167" s="11"/>
      <c r="AE167" s="11"/>
      <c r="AT167" s="228" t="s">
        <v>138</v>
      </c>
      <c r="AU167" s="228" t="s">
        <v>74</v>
      </c>
      <c r="AV167" s="11" t="s">
        <v>92</v>
      </c>
      <c r="AW167" s="11" t="s">
        <v>5</v>
      </c>
      <c r="AX167" s="11" t="s">
        <v>78</v>
      </c>
      <c r="AY167" s="228" t="s">
        <v>134</v>
      </c>
    </row>
    <row r="168" s="2" customFormat="1" ht="37.8" customHeight="1">
      <c r="A168" s="36"/>
      <c r="B168" s="37"/>
      <c r="C168" s="187" t="s">
        <v>254</v>
      </c>
      <c r="D168" s="229" t="s">
        <v>129</v>
      </c>
      <c r="E168" s="189" t="s">
        <v>297</v>
      </c>
      <c r="F168" s="190" t="s">
        <v>298</v>
      </c>
      <c r="G168" s="191" t="s">
        <v>244</v>
      </c>
      <c r="H168" s="192">
        <v>40</v>
      </c>
      <c r="I168" s="193"/>
      <c r="J168" s="193"/>
      <c r="K168" s="194">
        <f>ROUND(P168*H168,2)</f>
        <v>0</v>
      </c>
      <c r="L168" s="190" t="s">
        <v>133</v>
      </c>
      <c r="M168" s="42"/>
      <c r="N168" s="195" t="s">
        <v>20</v>
      </c>
      <c r="O168" s="196" t="s">
        <v>43</v>
      </c>
      <c r="P168" s="197">
        <f>I168+J168</f>
        <v>0</v>
      </c>
      <c r="Q168" s="197">
        <f>ROUND(I168*H168,2)</f>
        <v>0</v>
      </c>
      <c r="R168" s="197">
        <f>ROUND(J168*H168,2)</f>
        <v>0</v>
      </c>
      <c r="S168" s="82"/>
      <c r="T168" s="198">
        <f>S168*H168</f>
        <v>0</v>
      </c>
      <c r="U168" s="198">
        <v>0</v>
      </c>
      <c r="V168" s="198">
        <f>U168*H168</f>
        <v>0</v>
      </c>
      <c r="W168" s="198">
        <v>0</v>
      </c>
      <c r="X168" s="199">
        <f>W168*H168</f>
        <v>0</v>
      </c>
      <c r="Y168" s="36"/>
      <c r="Z168" s="36"/>
      <c r="AA168" s="36"/>
      <c r="AB168" s="36"/>
      <c r="AC168" s="36"/>
      <c r="AD168" s="36"/>
      <c r="AE168" s="36"/>
      <c r="AR168" s="200" t="s">
        <v>92</v>
      </c>
      <c r="AT168" s="200" t="s">
        <v>129</v>
      </c>
      <c r="AU168" s="200" t="s">
        <v>74</v>
      </c>
      <c r="AY168" s="15" t="s">
        <v>134</v>
      </c>
      <c r="BE168" s="201">
        <f>IF(O168="základní",K168,0)</f>
        <v>0</v>
      </c>
      <c r="BF168" s="201">
        <f>IF(O168="snížená",K168,0)</f>
        <v>0</v>
      </c>
      <c r="BG168" s="201">
        <f>IF(O168="zákl. přenesená",K168,0)</f>
        <v>0</v>
      </c>
      <c r="BH168" s="201">
        <f>IF(O168="sníž. přenesená",K168,0)</f>
        <v>0</v>
      </c>
      <c r="BI168" s="201">
        <f>IF(O168="nulová",K168,0)</f>
        <v>0</v>
      </c>
      <c r="BJ168" s="15" t="s">
        <v>78</v>
      </c>
      <c r="BK168" s="201">
        <f>ROUND(P168*H168,2)</f>
        <v>0</v>
      </c>
      <c r="BL168" s="15" t="s">
        <v>92</v>
      </c>
      <c r="BM168" s="200" t="s">
        <v>574</v>
      </c>
    </row>
    <row r="169" s="2" customFormat="1">
      <c r="A169" s="36"/>
      <c r="B169" s="37"/>
      <c r="C169" s="38"/>
      <c r="D169" s="202" t="s">
        <v>136</v>
      </c>
      <c r="E169" s="38"/>
      <c r="F169" s="203" t="s">
        <v>300</v>
      </c>
      <c r="G169" s="38"/>
      <c r="H169" s="38"/>
      <c r="I169" s="204"/>
      <c r="J169" s="204"/>
      <c r="K169" s="38"/>
      <c r="L169" s="38"/>
      <c r="M169" s="42"/>
      <c r="N169" s="205"/>
      <c r="O169" s="206"/>
      <c r="P169" s="82"/>
      <c r="Q169" s="82"/>
      <c r="R169" s="82"/>
      <c r="S169" s="82"/>
      <c r="T169" s="82"/>
      <c r="U169" s="82"/>
      <c r="V169" s="82"/>
      <c r="W169" s="82"/>
      <c r="X169" s="83"/>
      <c r="Y169" s="36"/>
      <c r="Z169" s="36"/>
      <c r="AA169" s="36"/>
      <c r="AB169" s="36"/>
      <c r="AC169" s="36"/>
      <c r="AD169" s="36"/>
      <c r="AE169" s="36"/>
      <c r="AT169" s="15" t="s">
        <v>136</v>
      </c>
      <c r="AU169" s="15" t="s">
        <v>74</v>
      </c>
    </row>
    <row r="170" s="10" customFormat="1">
      <c r="A170" s="10"/>
      <c r="B170" s="207"/>
      <c r="C170" s="208"/>
      <c r="D170" s="202" t="s">
        <v>138</v>
      </c>
      <c r="E170" s="209" t="s">
        <v>20</v>
      </c>
      <c r="F170" s="210" t="s">
        <v>575</v>
      </c>
      <c r="G170" s="208"/>
      <c r="H170" s="211">
        <v>20</v>
      </c>
      <c r="I170" s="212"/>
      <c r="J170" s="212"/>
      <c r="K170" s="208"/>
      <c r="L170" s="208"/>
      <c r="M170" s="213"/>
      <c r="N170" s="214"/>
      <c r="O170" s="215"/>
      <c r="P170" s="215"/>
      <c r="Q170" s="215"/>
      <c r="R170" s="215"/>
      <c r="S170" s="215"/>
      <c r="T170" s="215"/>
      <c r="U170" s="215"/>
      <c r="V170" s="215"/>
      <c r="W170" s="215"/>
      <c r="X170" s="216"/>
      <c r="Y170" s="10"/>
      <c r="Z170" s="10"/>
      <c r="AA170" s="10"/>
      <c r="AB170" s="10"/>
      <c r="AC170" s="10"/>
      <c r="AD170" s="10"/>
      <c r="AE170" s="10"/>
      <c r="AT170" s="217" t="s">
        <v>138</v>
      </c>
      <c r="AU170" s="217" t="s">
        <v>74</v>
      </c>
      <c r="AV170" s="10" t="s">
        <v>82</v>
      </c>
      <c r="AW170" s="10" t="s">
        <v>5</v>
      </c>
      <c r="AX170" s="10" t="s">
        <v>74</v>
      </c>
      <c r="AY170" s="217" t="s">
        <v>134</v>
      </c>
    </row>
    <row r="171" s="10" customFormat="1">
      <c r="A171" s="10"/>
      <c r="B171" s="207"/>
      <c r="C171" s="208"/>
      <c r="D171" s="202" t="s">
        <v>138</v>
      </c>
      <c r="E171" s="209" t="s">
        <v>20</v>
      </c>
      <c r="F171" s="210" t="s">
        <v>575</v>
      </c>
      <c r="G171" s="208"/>
      <c r="H171" s="211">
        <v>20</v>
      </c>
      <c r="I171" s="212"/>
      <c r="J171" s="212"/>
      <c r="K171" s="208"/>
      <c r="L171" s="208"/>
      <c r="M171" s="213"/>
      <c r="N171" s="214"/>
      <c r="O171" s="215"/>
      <c r="P171" s="215"/>
      <c r="Q171" s="215"/>
      <c r="R171" s="215"/>
      <c r="S171" s="215"/>
      <c r="T171" s="215"/>
      <c r="U171" s="215"/>
      <c r="V171" s="215"/>
      <c r="W171" s="215"/>
      <c r="X171" s="216"/>
      <c r="Y171" s="10"/>
      <c r="Z171" s="10"/>
      <c r="AA171" s="10"/>
      <c r="AB171" s="10"/>
      <c r="AC171" s="10"/>
      <c r="AD171" s="10"/>
      <c r="AE171" s="10"/>
      <c r="AT171" s="217" t="s">
        <v>138</v>
      </c>
      <c r="AU171" s="217" t="s">
        <v>74</v>
      </c>
      <c r="AV171" s="10" t="s">
        <v>82</v>
      </c>
      <c r="AW171" s="10" t="s">
        <v>5</v>
      </c>
      <c r="AX171" s="10" t="s">
        <v>74</v>
      </c>
      <c r="AY171" s="217" t="s">
        <v>134</v>
      </c>
    </row>
    <row r="172" s="11" customFormat="1">
      <c r="A172" s="11"/>
      <c r="B172" s="218"/>
      <c r="C172" s="219"/>
      <c r="D172" s="202" t="s">
        <v>138</v>
      </c>
      <c r="E172" s="220" t="s">
        <v>20</v>
      </c>
      <c r="F172" s="221" t="s">
        <v>145</v>
      </c>
      <c r="G172" s="219"/>
      <c r="H172" s="222">
        <v>40</v>
      </c>
      <c r="I172" s="223"/>
      <c r="J172" s="223"/>
      <c r="K172" s="219"/>
      <c r="L172" s="219"/>
      <c r="M172" s="224"/>
      <c r="N172" s="225"/>
      <c r="O172" s="226"/>
      <c r="P172" s="226"/>
      <c r="Q172" s="226"/>
      <c r="R172" s="226"/>
      <c r="S172" s="226"/>
      <c r="T172" s="226"/>
      <c r="U172" s="226"/>
      <c r="V172" s="226"/>
      <c r="W172" s="226"/>
      <c r="X172" s="227"/>
      <c r="Y172" s="11"/>
      <c r="Z172" s="11"/>
      <c r="AA172" s="11"/>
      <c r="AB172" s="11"/>
      <c r="AC172" s="11"/>
      <c r="AD172" s="11"/>
      <c r="AE172" s="11"/>
      <c r="AT172" s="228" t="s">
        <v>138</v>
      </c>
      <c r="AU172" s="228" t="s">
        <v>74</v>
      </c>
      <c r="AV172" s="11" t="s">
        <v>92</v>
      </c>
      <c r="AW172" s="11" t="s">
        <v>5</v>
      </c>
      <c r="AX172" s="11" t="s">
        <v>78</v>
      </c>
      <c r="AY172" s="228" t="s">
        <v>134</v>
      </c>
    </row>
    <row r="173" s="2" customFormat="1" ht="33" customHeight="1">
      <c r="A173" s="36"/>
      <c r="B173" s="37"/>
      <c r="C173" s="187" t="s">
        <v>260</v>
      </c>
      <c r="D173" s="229" t="s">
        <v>129</v>
      </c>
      <c r="E173" s="189" t="s">
        <v>314</v>
      </c>
      <c r="F173" s="190" t="s">
        <v>315</v>
      </c>
      <c r="G173" s="191" t="s">
        <v>132</v>
      </c>
      <c r="H173" s="192">
        <v>3</v>
      </c>
      <c r="I173" s="193"/>
      <c r="J173" s="193"/>
      <c r="K173" s="194">
        <f>ROUND(P173*H173,2)</f>
        <v>0</v>
      </c>
      <c r="L173" s="190" t="s">
        <v>133</v>
      </c>
      <c r="M173" s="42"/>
      <c r="N173" s="195" t="s">
        <v>20</v>
      </c>
      <c r="O173" s="196" t="s">
        <v>43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82"/>
      <c r="T173" s="198">
        <f>S173*H173</f>
        <v>0</v>
      </c>
      <c r="U173" s="198">
        <v>0</v>
      </c>
      <c r="V173" s="198">
        <f>U173*H173</f>
        <v>0</v>
      </c>
      <c r="W173" s="198">
        <v>0</v>
      </c>
      <c r="X173" s="199">
        <f>W173*H173</f>
        <v>0</v>
      </c>
      <c r="Y173" s="36"/>
      <c r="Z173" s="36"/>
      <c r="AA173" s="36"/>
      <c r="AB173" s="36"/>
      <c r="AC173" s="36"/>
      <c r="AD173" s="36"/>
      <c r="AE173" s="36"/>
      <c r="AR173" s="200" t="s">
        <v>92</v>
      </c>
      <c r="AT173" s="200" t="s">
        <v>129</v>
      </c>
      <c r="AU173" s="200" t="s">
        <v>74</v>
      </c>
      <c r="AY173" s="15" t="s">
        <v>134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5" t="s">
        <v>78</v>
      </c>
      <c r="BK173" s="201">
        <f>ROUND(P173*H173,2)</f>
        <v>0</v>
      </c>
      <c r="BL173" s="15" t="s">
        <v>92</v>
      </c>
      <c r="BM173" s="200" t="s">
        <v>576</v>
      </c>
    </row>
    <row r="174" s="2" customFormat="1">
      <c r="A174" s="36"/>
      <c r="B174" s="37"/>
      <c r="C174" s="38"/>
      <c r="D174" s="202" t="s">
        <v>136</v>
      </c>
      <c r="E174" s="38"/>
      <c r="F174" s="203" t="s">
        <v>317</v>
      </c>
      <c r="G174" s="38"/>
      <c r="H174" s="38"/>
      <c r="I174" s="204"/>
      <c r="J174" s="204"/>
      <c r="K174" s="38"/>
      <c r="L174" s="38"/>
      <c r="M174" s="42"/>
      <c r="N174" s="205"/>
      <c r="O174" s="206"/>
      <c r="P174" s="82"/>
      <c r="Q174" s="82"/>
      <c r="R174" s="82"/>
      <c r="S174" s="82"/>
      <c r="T174" s="82"/>
      <c r="U174" s="82"/>
      <c r="V174" s="82"/>
      <c r="W174" s="82"/>
      <c r="X174" s="83"/>
      <c r="Y174" s="36"/>
      <c r="Z174" s="36"/>
      <c r="AA174" s="36"/>
      <c r="AB174" s="36"/>
      <c r="AC174" s="36"/>
      <c r="AD174" s="36"/>
      <c r="AE174" s="36"/>
      <c r="AT174" s="15" t="s">
        <v>136</v>
      </c>
      <c r="AU174" s="15" t="s">
        <v>74</v>
      </c>
    </row>
    <row r="175" s="10" customFormat="1">
      <c r="A175" s="10"/>
      <c r="B175" s="207"/>
      <c r="C175" s="208"/>
      <c r="D175" s="202" t="s">
        <v>138</v>
      </c>
      <c r="E175" s="209" t="s">
        <v>20</v>
      </c>
      <c r="F175" s="210" t="s">
        <v>577</v>
      </c>
      <c r="G175" s="208"/>
      <c r="H175" s="211">
        <v>3</v>
      </c>
      <c r="I175" s="212"/>
      <c r="J175" s="212"/>
      <c r="K175" s="208"/>
      <c r="L175" s="208"/>
      <c r="M175" s="213"/>
      <c r="N175" s="214"/>
      <c r="O175" s="215"/>
      <c r="P175" s="215"/>
      <c r="Q175" s="215"/>
      <c r="R175" s="215"/>
      <c r="S175" s="215"/>
      <c r="T175" s="215"/>
      <c r="U175" s="215"/>
      <c r="V175" s="215"/>
      <c r="W175" s="215"/>
      <c r="X175" s="216"/>
      <c r="Y175" s="10"/>
      <c r="Z175" s="10"/>
      <c r="AA175" s="10"/>
      <c r="AB175" s="10"/>
      <c r="AC175" s="10"/>
      <c r="AD175" s="10"/>
      <c r="AE175" s="10"/>
      <c r="AT175" s="217" t="s">
        <v>138</v>
      </c>
      <c r="AU175" s="217" t="s">
        <v>74</v>
      </c>
      <c r="AV175" s="10" t="s">
        <v>82</v>
      </c>
      <c r="AW175" s="10" t="s">
        <v>5</v>
      </c>
      <c r="AX175" s="10" t="s">
        <v>78</v>
      </c>
      <c r="AY175" s="217" t="s">
        <v>134</v>
      </c>
    </row>
    <row r="176" s="2" customFormat="1" ht="24.15" customHeight="1">
      <c r="A176" s="36"/>
      <c r="B176" s="37"/>
      <c r="C176" s="187" t="s">
        <v>265</v>
      </c>
      <c r="D176" s="229" t="s">
        <v>129</v>
      </c>
      <c r="E176" s="189" t="s">
        <v>302</v>
      </c>
      <c r="F176" s="190" t="s">
        <v>303</v>
      </c>
      <c r="G176" s="191" t="s">
        <v>132</v>
      </c>
      <c r="H176" s="192">
        <v>3</v>
      </c>
      <c r="I176" s="193"/>
      <c r="J176" s="193"/>
      <c r="K176" s="194">
        <f>ROUND(P176*H176,2)</f>
        <v>0</v>
      </c>
      <c r="L176" s="190" t="s">
        <v>133</v>
      </c>
      <c r="M176" s="42"/>
      <c r="N176" s="195" t="s">
        <v>20</v>
      </c>
      <c r="O176" s="196" t="s">
        <v>43</v>
      </c>
      <c r="P176" s="197">
        <f>I176+J176</f>
        <v>0</v>
      </c>
      <c r="Q176" s="197">
        <f>ROUND(I176*H176,2)</f>
        <v>0</v>
      </c>
      <c r="R176" s="197">
        <f>ROUND(J176*H176,2)</f>
        <v>0</v>
      </c>
      <c r="S176" s="82"/>
      <c r="T176" s="198">
        <f>S176*H176</f>
        <v>0</v>
      </c>
      <c r="U176" s="198">
        <v>0</v>
      </c>
      <c r="V176" s="198">
        <f>U176*H176</f>
        <v>0</v>
      </c>
      <c r="W176" s="198">
        <v>0</v>
      </c>
      <c r="X176" s="199">
        <f>W176*H176</f>
        <v>0</v>
      </c>
      <c r="Y176" s="36"/>
      <c r="Z176" s="36"/>
      <c r="AA176" s="36"/>
      <c r="AB176" s="36"/>
      <c r="AC176" s="36"/>
      <c r="AD176" s="36"/>
      <c r="AE176" s="36"/>
      <c r="AR176" s="200" t="s">
        <v>92</v>
      </c>
      <c r="AT176" s="200" t="s">
        <v>129</v>
      </c>
      <c r="AU176" s="200" t="s">
        <v>74</v>
      </c>
      <c r="AY176" s="15" t="s">
        <v>134</v>
      </c>
      <c r="BE176" s="201">
        <f>IF(O176="základní",K176,0)</f>
        <v>0</v>
      </c>
      <c r="BF176" s="201">
        <f>IF(O176="snížená",K176,0)</f>
        <v>0</v>
      </c>
      <c r="BG176" s="201">
        <f>IF(O176="zákl. přenesená",K176,0)</f>
        <v>0</v>
      </c>
      <c r="BH176" s="201">
        <f>IF(O176="sníž. přenesená",K176,0)</f>
        <v>0</v>
      </c>
      <c r="BI176" s="201">
        <f>IF(O176="nulová",K176,0)</f>
        <v>0</v>
      </c>
      <c r="BJ176" s="15" t="s">
        <v>78</v>
      </c>
      <c r="BK176" s="201">
        <f>ROUND(P176*H176,2)</f>
        <v>0</v>
      </c>
      <c r="BL176" s="15" t="s">
        <v>92</v>
      </c>
      <c r="BM176" s="200" t="s">
        <v>578</v>
      </c>
    </row>
    <row r="177" s="2" customFormat="1">
      <c r="A177" s="36"/>
      <c r="B177" s="37"/>
      <c r="C177" s="38"/>
      <c r="D177" s="202" t="s">
        <v>136</v>
      </c>
      <c r="E177" s="38"/>
      <c r="F177" s="203" t="s">
        <v>305</v>
      </c>
      <c r="G177" s="38"/>
      <c r="H177" s="38"/>
      <c r="I177" s="204"/>
      <c r="J177" s="204"/>
      <c r="K177" s="38"/>
      <c r="L177" s="38"/>
      <c r="M177" s="42"/>
      <c r="N177" s="205"/>
      <c r="O177" s="206"/>
      <c r="P177" s="82"/>
      <c r="Q177" s="82"/>
      <c r="R177" s="82"/>
      <c r="S177" s="82"/>
      <c r="T177" s="82"/>
      <c r="U177" s="82"/>
      <c r="V177" s="82"/>
      <c r="W177" s="82"/>
      <c r="X177" s="83"/>
      <c r="Y177" s="36"/>
      <c r="Z177" s="36"/>
      <c r="AA177" s="36"/>
      <c r="AB177" s="36"/>
      <c r="AC177" s="36"/>
      <c r="AD177" s="36"/>
      <c r="AE177" s="36"/>
      <c r="AT177" s="15" t="s">
        <v>136</v>
      </c>
      <c r="AU177" s="15" t="s">
        <v>74</v>
      </c>
    </row>
    <row r="178" s="10" customFormat="1">
      <c r="A178" s="10"/>
      <c r="B178" s="207"/>
      <c r="C178" s="208"/>
      <c r="D178" s="202" t="s">
        <v>138</v>
      </c>
      <c r="E178" s="209" t="s">
        <v>20</v>
      </c>
      <c r="F178" s="210" t="s">
        <v>577</v>
      </c>
      <c r="G178" s="208"/>
      <c r="H178" s="211">
        <v>3</v>
      </c>
      <c r="I178" s="212"/>
      <c r="J178" s="212"/>
      <c r="K178" s="208"/>
      <c r="L178" s="208"/>
      <c r="M178" s="213"/>
      <c r="N178" s="214"/>
      <c r="O178" s="215"/>
      <c r="P178" s="215"/>
      <c r="Q178" s="215"/>
      <c r="R178" s="215"/>
      <c r="S178" s="215"/>
      <c r="T178" s="215"/>
      <c r="U178" s="215"/>
      <c r="V178" s="215"/>
      <c r="W178" s="215"/>
      <c r="X178" s="216"/>
      <c r="Y178" s="10"/>
      <c r="Z178" s="10"/>
      <c r="AA178" s="10"/>
      <c r="AB178" s="10"/>
      <c r="AC178" s="10"/>
      <c r="AD178" s="10"/>
      <c r="AE178" s="10"/>
      <c r="AT178" s="217" t="s">
        <v>138</v>
      </c>
      <c r="AU178" s="217" t="s">
        <v>74</v>
      </c>
      <c r="AV178" s="10" t="s">
        <v>82</v>
      </c>
      <c r="AW178" s="10" t="s">
        <v>5</v>
      </c>
      <c r="AX178" s="10" t="s">
        <v>78</v>
      </c>
      <c r="AY178" s="217" t="s">
        <v>134</v>
      </c>
    </row>
    <row r="179" s="2" customFormat="1" ht="24.15" customHeight="1">
      <c r="A179" s="36"/>
      <c r="B179" s="37"/>
      <c r="C179" s="187" t="s">
        <v>8</v>
      </c>
      <c r="D179" s="188" t="s">
        <v>129</v>
      </c>
      <c r="E179" s="189" t="s">
        <v>320</v>
      </c>
      <c r="F179" s="190" t="s">
        <v>321</v>
      </c>
      <c r="G179" s="191" t="s">
        <v>219</v>
      </c>
      <c r="H179" s="192">
        <v>240</v>
      </c>
      <c r="I179" s="193"/>
      <c r="J179" s="193"/>
      <c r="K179" s="194">
        <f>ROUND(P179*H179,2)</f>
        <v>0</v>
      </c>
      <c r="L179" s="190" t="s">
        <v>133</v>
      </c>
      <c r="M179" s="42"/>
      <c r="N179" s="195" t="s">
        <v>20</v>
      </c>
      <c r="O179" s="196" t="s">
        <v>43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82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6"/>
      <c r="Z179" s="36"/>
      <c r="AA179" s="36"/>
      <c r="AB179" s="36"/>
      <c r="AC179" s="36"/>
      <c r="AD179" s="36"/>
      <c r="AE179" s="36"/>
      <c r="AR179" s="200" t="s">
        <v>92</v>
      </c>
      <c r="AT179" s="200" t="s">
        <v>129</v>
      </c>
      <c r="AU179" s="200" t="s">
        <v>74</v>
      </c>
      <c r="AY179" s="15" t="s">
        <v>134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5" t="s">
        <v>78</v>
      </c>
      <c r="BK179" s="201">
        <f>ROUND(P179*H179,2)</f>
        <v>0</v>
      </c>
      <c r="BL179" s="15" t="s">
        <v>92</v>
      </c>
      <c r="BM179" s="200" t="s">
        <v>579</v>
      </c>
    </row>
    <row r="180" s="2" customFormat="1">
      <c r="A180" s="36"/>
      <c r="B180" s="37"/>
      <c r="C180" s="38"/>
      <c r="D180" s="202" t="s">
        <v>136</v>
      </c>
      <c r="E180" s="38"/>
      <c r="F180" s="203" t="s">
        <v>323</v>
      </c>
      <c r="G180" s="38"/>
      <c r="H180" s="38"/>
      <c r="I180" s="204"/>
      <c r="J180" s="204"/>
      <c r="K180" s="38"/>
      <c r="L180" s="38"/>
      <c r="M180" s="42"/>
      <c r="N180" s="205"/>
      <c r="O180" s="206"/>
      <c r="P180" s="82"/>
      <c r="Q180" s="82"/>
      <c r="R180" s="82"/>
      <c r="S180" s="82"/>
      <c r="T180" s="82"/>
      <c r="U180" s="82"/>
      <c r="V180" s="82"/>
      <c r="W180" s="82"/>
      <c r="X180" s="83"/>
      <c r="Y180" s="36"/>
      <c r="Z180" s="36"/>
      <c r="AA180" s="36"/>
      <c r="AB180" s="36"/>
      <c r="AC180" s="36"/>
      <c r="AD180" s="36"/>
      <c r="AE180" s="36"/>
      <c r="AT180" s="15" t="s">
        <v>136</v>
      </c>
      <c r="AU180" s="15" t="s">
        <v>74</v>
      </c>
    </row>
    <row r="181" s="10" customFormat="1">
      <c r="A181" s="10"/>
      <c r="B181" s="207"/>
      <c r="C181" s="208"/>
      <c r="D181" s="202" t="s">
        <v>138</v>
      </c>
      <c r="E181" s="209" t="s">
        <v>20</v>
      </c>
      <c r="F181" s="210" t="s">
        <v>580</v>
      </c>
      <c r="G181" s="208"/>
      <c r="H181" s="211">
        <v>90</v>
      </c>
      <c r="I181" s="212"/>
      <c r="J181" s="212"/>
      <c r="K181" s="208"/>
      <c r="L181" s="208"/>
      <c r="M181" s="213"/>
      <c r="N181" s="214"/>
      <c r="O181" s="215"/>
      <c r="P181" s="215"/>
      <c r="Q181" s="215"/>
      <c r="R181" s="215"/>
      <c r="S181" s="215"/>
      <c r="T181" s="215"/>
      <c r="U181" s="215"/>
      <c r="V181" s="215"/>
      <c r="W181" s="215"/>
      <c r="X181" s="216"/>
      <c r="Y181" s="10"/>
      <c r="Z181" s="10"/>
      <c r="AA181" s="10"/>
      <c r="AB181" s="10"/>
      <c r="AC181" s="10"/>
      <c r="AD181" s="10"/>
      <c r="AE181" s="10"/>
      <c r="AT181" s="217" t="s">
        <v>138</v>
      </c>
      <c r="AU181" s="217" t="s">
        <v>74</v>
      </c>
      <c r="AV181" s="10" t="s">
        <v>82</v>
      </c>
      <c r="AW181" s="10" t="s">
        <v>5</v>
      </c>
      <c r="AX181" s="10" t="s">
        <v>74</v>
      </c>
      <c r="AY181" s="217" t="s">
        <v>134</v>
      </c>
    </row>
    <row r="182" s="10" customFormat="1">
      <c r="A182" s="10"/>
      <c r="B182" s="207"/>
      <c r="C182" s="208"/>
      <c r="D182" s="202" t="s">
        <v>138</v>
      </c>
      <c r="E182" s="209" t="s">
        <v>20</v>
      </c>
      <c r="F182" s="210" t="s">
        <v>581</v>
      </c>
      <c r="G182" s="208"/>
      <c r="H182" s="211">
        <v>67.5</v>
      </c>
      <c r="I182" s="212"/>
      <c r="J182" s="212"/>
      <c r="K182" s="208"/>
      <c r="L182" s="208"/>
      <c r="M182" s="213"/>
      <c r="N182" s="214"/>
      <c r="O182" s="215"/>
      <c r="P182" s="215"/>
      <c r="Q182" s="215"/>
      <c r="R182" s="215"/>
      <c r="S182" s="215"/>
      <c r="T182" s="215"/>
      <c r="U182" s="215"/>
      <c r="V182" s="215"/>
      <c r="W182" s="215"/>
      <c r="X182" s="216"/>
      <c r="Y182" s="10"/>
      <c r="Z182" s="10"/>
      <c r="AA182" s="10"/>
      <c r="AB182" s="10"/>
      <c r="AC182" s="10"/>
      <c r="AD182" s="10"/>
      <c r="AE182" s="10"/>
      <c r="AT182" s="217" t="s">
        <v>138</v>
      </c>
      <c r="AU182" s="217" t="s">
        <v>74</v>
      </c>
      <c r="AV182" s="10" t="s">
        <v>82</v>
      </c>
      <c r="AW182" s="10" t="s">
        <v>5</v>
      </c>
      <c r="AX182" s="10" t="s">
        <v>74</v>
      </c>
      <c r="AY182" s="217" t="s">
        <v>134</v>
      </c>
    </row>
    <row r="183" s="10" customFormat="1">
      <c r="A183" s="10"/>
      <c r="B183" s="207"/>
      <c r="C183" s="208"/>
      <c r="D183" s="202" t="s">
        <v>138</v>
      </c>
      <c r="E183" s="209" t="s">
        <v>20</v>
      </c>
      <c r="F183" s="210" t="s">
        <v>582</v>
      </c>
      <c r="G183" s="208"/>
      <c r="H183" s="211">
        <v>82.5</v>
      </c>
      <c r="I183" s="212"/>
      <c r="J183" s="212"/>
      <c r="K183" s="208"/>
      <c r="L183" s="208"/>
      <c r="M183" s="213"/>
      <c r="N183" s="214"/>
      <c r="O183" s="215"/>
      <c r="P183" s="215"/>
      <c r="Q183" s="215"/>
      <c r="R183" s="215"/>
      <c r="S183" s="215"/>
      <c r="T183" s="215"/>
      <c r="U183" s="215"/>
      <c r="V183" s="215"/>
      <c r="W183" s="215"/>
      <c r="X183" s="216"/>
      <c r="Y183" s="10"/>
      <c r="Z183" s="10"/>
      <c r="AA183" s="10"/>
      <c r="AB183" s="10"/>
      <c r="AC183" s="10"/>
      <c r="AD183" s="10"/>
      <c r="AE183" s="10"/>
      <c r="AT183" s="217" t="s">
        <v>138</v>
      </c>
      <c r="AU183" s="217" t="s">
        <v>74</v>
      </c>
      <c r="AV183" s="10" t="s">
        <v>82</v>
      </c>
      <c r="AW183" s="10" t="s">
        <v>5</v>
      </c>
      <c r="AX183" s="10" t="s">
        <v>74</v>
      </c>
      <c r="AY183" s="217" t="s">
        <v>134</v>
      </c>
    </row>
    <row r="184" s="11" customFormat="1">
      <c r="A184" s="11"/>
      <c r="B184" s="218"/>
      <c r="C184" s="219"/>
      <c r="D184" s="202" t="s">
        <v>138</v>
      </c>
      <c r="E184" s="220" t="s">
        <v>20</v>
      </c>
      <c r="F184" s="221" t="s">
        <v>145</v>
      </c>
      <c r="G184" s="219"/>
      <c r="H184" s="222">
        <v>240</v>
      </c>
      <c r="I184" s="223"/>
      <c r="J184" s="223"/>
      <c r="K184" s="219"/>
      <c r="L184" s="219"/>
      <c r="M184" s="224"/>
      <c r="N184" s="225"/>
      <c r="O184" s="226"/>
      <c r="P184" s="226"/>
      <c r="Q184" s="226"/>
      <c r="R184" s="226"/>
      <c r="S184" s="226"/>
      <c r="T184" s="226"/>
      <c r="U184" s="226"/>
      <c r="V184" s="226"/>
      <c r="W184" s="226"/>
      <c r="X184" s="227"/>
      <c r="Y184" s="11"/>
      <c r="Z184" s="11"/>
      <c r="AA184" s="11"/>
      <c r="AB184" s="11"/>
      <c r="AC184" s="11"/>
      <c r="AD184" s="11"/>
      <c r="AE184" s="11"/>
      <c r="AT184" s="228" t="s">
        <v>138</v>
      </c>
      <c r="AU184" s="228" t="s">
        <v>74</v>
      </c>
      <c r="AV184" s="11" t="s">
        <v>92</v>
      </c>
      <c r="AW184" s="11" t="s">
        <v>5</v>
      </c>
      <c r="AX184" s="11" t="s">
        <v>78</v>
      </c>
      <c r="AY184" s="228" t="s">
        <v>134</v>
      </c>
    </row>
    <row r="185" s="2" customFormat="1" ht="24.15" customHeight="1">
      <c r="A185" s="36"/>
      <c r="B185" s="37"/>
      <c r="C185" s="187" t="s">
        <v>277</v>
      </c>
      <c r="D185" s="188" t="s">
        <v>129</v>
      </c>
      <c r="E185" s="189" t="s">
        <v>328</v>
      </c>
      <c r="F185" s="190" t="s">
        <v>329</v>
      </c>
      <c r="G185" s="191" t="s">
        <v>330</v>
      </c>
      <c r="H185" s="192">
        <v>15</v>
      </c>
      <c r="I185" s="193"/>
      <c r="J185" s="193"/>
      <c r="K185" s="194">
        <f>ROUND(P185*H185,2)</f>
        <v>0</v>
      </c>
      <c r="L185" s="190" t="s">
        <v>133</v>
      </c>
      <c r="M185" s="42"/>
      <c r="N185" s="195" t="s">
        <v>20</v>
      </c>
      <c r="O185" s="196" t="s">
        <v>43</v>
      </c>
      <c r="P185" s="197">
        <f>I185+J185</f>
        <v>0</v>
      </c>
      <c r="Q185" s="197">
        <f>ROUND(I185*H185,2)</f>
        <v>0</v>
      </c>
      <c r="R185" s="197">
        <f>ROUND(J185*H185,2)</f>
        <v>0</v>
      </c>
      <c r="S185" s="82"/>
      <c r="T185" s="198">
        <f>S185*H185</f>
        <v>0</v>
      </c>
      <c r="U185" s="198">
        <v>0</v>
      </c>
      <c r="V185" s="198">
        <f>U185*H185</f>
        <v>0</v>
      </c>
      <c r="W185" s="198">
        <v>0</v>
      </c>
      <c r="X185" s="199">
        <f>W185*H185</f>
        <v>0</v>
      </c>
      <c r="Y185" s="36"/>
      <c r="Z185" s="36"/>
      <c r="AA185" s="36"/>
      <c r="AB185" s="36"/>
      <c r="AC185" s="36"/>
      <c r="AD185" s="36"/>
      <c r="AE185" s="36"/>
      <c r="AR185" s="200" t="s">
        <v>92</v>
      </c>
      <c r="AT185" s="200" t="s">
        <v>129</v>
      </c>
      <c r="AU185" s="200" t="s">
        <v>74</v>
      </c>
      <c r="AY185" s="15" t="s">
        <v>134</v>
      </c>
      <c r="BE185" s="201">
        <f>IF(O185="základní",K185,0)</f>
        <v>0</v>
      </c>
      <c r="BF185" s="201">
        <f>IF(O185="snížená",K185,0)</f>
        <v>0</v>
      </c>
      <c r="BG185" s="201">
        <f>IF(O185="zákl. přenesená",K185,0)</f>
        <v>0</v>
      </c>
      <c r="BH185" s="201">
        <f>IF(O185="sníž. přenesená",K185,0)</f>
        <v>0</v>
      </c>
      <c r="BI185" s="201">
        <f>IF(O185="nulová",K185,0)</f>
        <v>0</v>
      </c>
      <c r="BJ185" s="15" t="s">
        <v>78</v>
      </c>
      <c r="BK185" s="201">
        <f>ROUND(P185*H185,2)</f>
        <v>0</v>
      </c>
      <c r="BL185" s="15" t="s">
        <v>92</v>
      </c>
      <c r="BM185" s="200" t="s">
        <v>583</v>
      </c>
    </row>
    <row r="186" s="2" customFormat="1">
      <c r="A186" s="36"/>
      <c r="B186" s="37"/>
      <c r="C186" s="38"/>
      <c r="D186" s="202" t="s">
        <v>136</v>
      </c>
      <c r="E186" s="38"/>
      <c r="F186" s="203" t="s">
        <v>332</v>
      </c>
      <c r="G186" s="38"/>
      <c r="H186" s="38"/>
      <c r="I186" s="204"/>
      <c r="J186" s="204"/>
      <c r="K186" s="38"/>
      <c r="L186" s="38"/>
      <c r="M186" s="42"/>
      <c r="N186" s="205"/>
      <c r="O186" s="206"/>
      <c r="P186" s="82"/>
      <c r="Q186" s="82"/>
      <c r="R186" s="82"/>
      <c r="S186" s="82"/>
      <c r="T186" s="82"/>
      <c r="U186" s="82"/>
      <c r="V186" s="82"/>
      <c r="W186" s="82"/>
      <c r="X186" s="83"/>
      <c r="Y186" s="36"/>
      <c r="Z186" s="36"/>
      <c r="AA186" s="36"/>
      <c r="AB186" s="36"/>
      <c r="AC186" s="36"/>
      <c r="AD186" s="36"/>
      <c r="AE186" s="36"/>
      <c r="AT186" s="15" t="s">
        <v>136</v>
      </c>
      <c r="AU186" s="15" t="s">
        <v>74</v>
      </c>
    </row>
    <row r="187" s="10" customFormat="1">
      <c r="A187" s="10"/>
      <c r="B187" s="207"/>
      <c r="C187" s="208"/>
      <c r="D187" s="202" t="s">
        <v>138</v>
      </c>
      <c r="E187" s="209" t="s">
        <v>20</v>
      </c>
      <c r="F187" s="210" t="s">
        <v>584</v>
      </c>
      <c r="G187" s="208"/>
      <c r="H187" s="211">
        <v>15</v>
      </c>
      <c r="I187" s="212"/>
      <c r="J187" s="212"/>
      <c r="K187" s="208"/>
      <c r="L187" s="208"/>
      <c r="M187" s="213"/>
      <c r="N187" s="214"/>
      <c r="O187" s="215"/>
      <c r="P187" s="215"/>
      <c r="Q187" s="215"/>
      <c r="R187" s="215"/>
      <c r="S187" s="215"/>
      <c r="T187" s="215"/>
      <c r="U187" s="215"/>
      <c r="V187" s="215"/>
      <c r="W187" s="215"/>
      <c r="X187" s="216"/>
      <c r="Y187" s="10"/>
      <c r="Z187" s="10"/>
      <c r="AA187" s="10"/>
      <c r="AB187" s="10"/>
      <c r="AC187" s="10"/>
      <c r="AD187" s="10"/>
      <c r="AE187" s="10"/>
      <c r="AT187" s="217" t="s">
        <v>138</v>
      </c>
      <c r="AU187" s="217" t="s">
        <v>74</v>
      </c>
      <c r="AV187" s="10" t="s">
        <v>82</v>
      </c>
      <c r="AW187" s="10" t="s">
        <v>5</v>
      </c>
      <c r="AX187" s="10" t="s">
        <v>78</v>
      </c>
      <c r="AY187" s="217" t="s">
        <v>134</v>
      </c>
    </row>
    <row r="188" s="2" customFormat="1" ht="24.15" customHeight="1">
      <c r="A188" s="36"/>
      <c r="B188" s="37"/>
      <c r="C188" s="230" t="s">
        <v>283</v>
      </c>
      <c r="D188" s="231" t="s">
        <v>185</v>
      </c>
      <c r="E188" s="232" t="s">
        <v>337</v>
      </c>
      <c r="F188" s="233" t="s">
        <v>338</v>
      </c>
      <c r="G188" s="234" t="s">
        <v>339</v>
      </c>
      <c r="H188" s="235">
        <v>28.5</v>
      </c>
      <c r="I188" s="236"/>
      <c r="J188" s="237"/>
      <c r="K188" s="238">
        <f>ROUND(P188*H188,2)</f>
        <v>0</v>
      </c>
      <c r="L188" s="233" t="s">
        <v>133</v>
      </c>
      <c r="M188" s="239"/>
      <c r="N188" s="240" t="s">
        <v>20</v>
      </c>
      <c r="O188" s="196" t="s">
        <v>43</v>
      </c>
      <c r="P188" s="197">
        <f>I188+J188</f>
        <v>0</v>
      </c>
      <c r="Q188" s="197">
        <f>ROUND(I188*H188,2)</f>
        <v>0</v>
      </c>
      <c r="R188" s="197">
        <f>ROUND(J188*H188,2)</f>
        <v>0</v>
      </c>
      <c r="S188" s="82"/>
      <c r="T188" s="198">
        <f>S188*H188</f>
        <v>0</v>
      </c>
      <c r="U188" s="198">
        <v>1</v>
      </c>
      <c r="V188" s="198">
        <f>U188*H188</f>
        <v>28.5</v>
      </c>
      <c r="W188" s="198">
        <v>0</v>
      </c>
      <c r="X188" s="199">
        <f>W188*H188</f>
        <v>0</v>
      </c>
      <c r="Y188" s="36"/>
      <c r="Z188" s="36"/>
      <c r="AA188" s="36"/>
      <c r="AB188" s="36"/>
      <c r="AC188" s="36"/>
      <c r="AD188" s="36"/>
      <c r="AE188" s="36"/>
      <c r="AR188" s="200" t="s">
        <v>188</v>
      </c>
      <c r="AT188" s="200" t="s">
        <v>185</v>
      </c>
      <c r="AU188" s="200" t="s">
        <v>74</v>
      </c>
      <c r="AY188" s="15" t="s">
        <v>134</v>
      </c>
      <c r="BE188" s="201">
        <f>IF(O188="základní",K188,0)</f>
        <v>0</v>
      </c>
      <c r="BF188" s="201">
        <f>IF(O188="snížená",K188,0)</f>
        <v>0</v>
      </c>
      <c r="BG188" s="201">
        <f>IF(O188="zákl. přenesená",K188,0)</f>
        <v>0</v>
      </c>
      <c r="BH188" s="201">
        <f>IF(O188="sníž. přenesená",K188,0)</f>
        <v>0</v>
      </c>
      <c r="BI188" s="201">
        <f>IF(O188="nulová",K188,0)</f>
        <v>0</v>
      </c>
      <c r="BJ188" s="15" t="s">
        <v>78</v>
      </c>
      <c r="BK188" s="201">
        <f>ROUND(P188*H188,2)</f>
        <v>0</v>
      </c>
      <c r="BL188" s="15" t="s">
        <v>92</v>
      </c>
      <c r="BM188" s="200" t="s">
        <v>585</v>
      </c>
    </row>
    <row r="189" s="2" customFormat="1">
      <c r="A189" s="36"/>
      <c r="B189" s="37"/>
      <c r="C189" s="38"/>
      <c r="D189" s="202" t="s">
        <v>136</v>
      </c>
      <c r="E189" s="38"/>
      <c r="F189" s="203" t="s">
        <v>338</v>
      </c>
      <c r="G189" s="38"/>
      <c r="H189" s="38"/>
      <c r="I189" s="204"/>
      <c r="J189" s="204"/>
      <c r="K189" s="38"/>
      <c r="L189" s="38"/>
      <c r="M189" s="42"/>
      <c r="N189" s="205"/>
      <c r="O189" s="206"/>
      <c r="P189" s="82"/>
      <c r="Q189" s="82"/>
      <c r="R189" s="82"/>
      <c r="S189" s="82"/>
      <c r="T189" s="82"/>
      <c r="U189" s="82"/>
      <c r="V189" s="82"/>
      <c r="W189" s="82"/>
      <c r="X189" s="83"/>
      <c r="Y189" s="36"/>
      <c r="Z189" s="36"/>
      <c r="AA189" s="36"/>
      <c r="AB189" s="36"/>
      <c r="AC189" s="36"/>
      <c r="AD189" s="36"/>
      <c r="AE189" s="36"/>
      <c r="AT189" s="15" t="s">
        <v>136</v>
      </c>
      <c r="AU189" s="15" t="s">
        <v>74</v>
      </c>
    </row>
    <row r="190" s="10" customFormat="1">
      <c r="A190" s="10"/>
      <c r="B190" s="207"/>
      <c r="C190" s="208"/>
      <c r="D190" s="202" t="s">
        <v>138</v>
      </c>
      <c r="E190" s="209" t="s">
        <v>20</v>
      </c>
      <c r="F190" s="210" t="s">
        <v>586</v>
      </c>
      <c r="G190" s="208"/>
      <c r="H190" s="211">
        <v>28.5</v>
      </c>
      <c r="I190" s="212"/>
      <c r="J190" s="212"/>
      <c r="K190" s="208"/>
      <c r="L190" s="208"/>
      <c r="M190" s="213"/>
      <c r="N190" s="214"/>
      <c r="O190" s="215"/>
      <c r="P190" s="215"/>
      <c r="Q190" s="215"/>
      <c r="R190" s="215"/>
      <c r="S190" s="215"/>
      <c r="T190" s="215"/>
      <c r="U190" s="215"/>
      <c r="V190" s="215"/>
      <c r="W190" s="215"/>
      <c r="X190" s="216"/>
      <c r="Y190" s="10"/>
      <c r="Z190" s="10"/>
      <c r="AA190" s="10"/>
      <c r="AB190" s="10"/>
      <c r="AC190" s="10"/>
      <c r="AD190" s="10"/>
      <c r="AE190" s="10"/>
      <c r="AT190" s="217" t="s">
        <v>138</v>
      </c>
      <c r="AU190" s="217" t="s">
        <v>74</v>
      </c>
      <c r="AV190" s="10" t="s">
        <v>82</v>
      </c>
      <c r="AW190" s="10" t="s">
        <v>5</v>
      </c>
      <c r="AX190" s="10" t="s">
        <v>78</v>
      </c>
      <c r="AY190" s="217" t="s">
        <v>134</v>
      </c>
    </row>
    <row r="191" s="2" customFormat="1">
      <c r="A191" s="36"/>
      <c r="B191" s="37"/>
      <c r="C191" s="187" t="s">
        <v>289</v>
      </c>
      <c r="D191" s="229" t="s">
        <v>129</v>
      </c>
      <c r="E191" s="189" t="s">
        <v>345</v>
      </c>
      <c r="F191" s="190" t="s">
        <v>346</v>
      </c>
      <c r="G191" s="191" t="s">
        <v>330</v>
      </c>
      <c r="H191" s="192">
        <v>15</v>
      </c>
      <c r="I191" s="193"/>
      <c r="J191" s="193"/>
      <c r="K191" s="194">
        <f>ROUND(P191*H191,2)</f>
        <v>0</v>
      </c>
      <c r="L191" s="190" t="s">
        <v>133</v>
      </c>
      <c r="M191" s="42"/>
      <c r="N191" s="195" t="s">
        <v>20</v>
      </c>
      <c r="O191" s="196" t="s">
        <v>43</v>
      </c>
      <c r="P191" s="197">
        <f>I191+J191</f>
        <v>0</v>
      </c>
      <c r="Q191" s="197">
        <f>ROUND(I191*H191,2)</f>
        <v>0</v>
      </c>
      <c r="R191" s="197">
        <f>ROUND(J191*H191,2)</f>
        <v>0</v>
      </c>
      <c r="S191" s="82"/>
      <c r="T191" s="198">
        <f>S191*H191</f>
        <v>0</v>
      </c>
      <c r="U191" s="198">
        <v>0</v>
      </c>
      <c r="V191" s="198">
        <f>U191*H191</f>
        <v>0</v>
      </c>
      <c r="W191" s="198">
        <v>0</v>
      </c>
      <c r="X191" s="199">
        <f>W191*H191</f>
        <v>0</v>
      </c>
      <c r="Y191" s="36"/>
      <c r="Z191" s="36"/>
      <c r="AA191" s="36"/>
      <c r="AB191" s="36"/>
      <c r="AC191" s="36"/>
      <c r="AD191" s="36"/>
      <c r="AE191" s="36"/>
      <c r="AR191" s="200" t="s">
        <v>92</v>
      </c>
      <c r="AT191" s="200" t="s">
        <v>129</v>
      </c>
      <c r="AU191" s="200" t="s">
        <v>74</v>
      </c>
      <c r="AY191" s="15" t="s">
        <v>134</v>
      </c>
      <c r="BE191" s="201">
        <f>IF(O191="základní",K191,0)</f>
        <v>0</v>
      </c>
      <c r="BF191" s="201">
        <f>IF(O191="snížená",K191,0)</f>
        <v>0</v>
      </c>
      <c r="BG191" s="201">
        <f>IF(O191="zákl. přenesená",K191,0)</f>
        <v>0</v>
      </c>
      <c r="BH191" s="201">
        <f>IF(O191="sníž. přenesená",K191,0)</f>
        <v>0</v>
      </c>
      <c r="BI191" s="201">
        <f>IF(O191="nulová",K191,0)</f>
        <v>0</v>
      </c>
      <c r="BJ191" s="15" t="s">
        <v>78</v>
      </c>
      <c r="BK191" s="201">
        <f>ROUND(P191*H191,2)</f>
        <v>0</v>
      </c>
      <c r="BL191" s="15" t="s">
        <v>92</v>
      </c>
      <c r="BM191" s="200" t="s">
        <v>587</v>
      </c>
    </row>
    <row r="192" s="2" customFormat="1">
      <c r="A192" s="36"/>
      <c r="B192" s="37"/>
      <c r="C192" s="38"/>
      <c r="D192" s="202" t="s">
        <v>136</v>
      </c>
      <c r="E192" s="38"/>
      <c r="F192" s="203" t="s">
        <v>348</v>
      </c>
      <c r="G192" s="38"/>
      <c r="H192" s="38"/>
      <c r="I192" s="204"/>
      <c r="J192" s="204"/>
      <c r="K192" s="38"/>
      <c r="L192" s="38"/>
      <c r="M192" s="42"/>
      <c r="N192" s="205"/>
      <c r="O192" s="206"/>
      <c r="P192" s="82"/>
      <c r="Q192" s="82"/>
      <c r="R192" s="82"/>
      <c r="S192" s="82"/>
      <c r="T192" s="82"/>
      <c r="U192" s="82"/>
      <c r="V192" s="82"/>
      <c r="W192" s="82"/>
      <c r="X192" s="83"/>
      <c r="Y192" s="36"/>
      <c r="Z192" s="36"/>
      <c r="AA192" s="36"/>
      <c r="AB192" s="36"/>
      <c r="AC192" s="36"/>
      <c r="AD192" s="36"/>
      <c r="AE192" s="36"/>
      <c r="AT192" s="15" t="s">
        <v>136</v>
      </c>
      <c r="AU192" s="15" t="s">
        <v>74</v>
      </c>
    </row>
    <row r="193" s="10" customFormat="1">
      <c r="A193" s="10"/>
      <c r="B193" s="207"/>
      <c r="C193" s="208"/>
      <c r="D193" s="202" t="s">
        <v>138</v>
      </c>
      <c r="E193" s="209" t="s">
        <v>20</v>
      </c>
      <c r="F193" s="210" t="s">
        <v>588</v>
      </c>
      <c r="G193" s="208"/>
      <c r="H193" s="211">
        <v>5</v>
      </c>
      <c r="I193" s="212"/>
      <c r="J193" s="212"/>
      <c r="K193" s="208"/>
      <c r="L193" s="208"/>
      <c r="M193" s="213"/>
      <c r="N193" s="214"/>
      <c r="O193" s="215"/>
      <c r="P193" s="215"/>
      <c r="Q193" s="215"/>
      <c r="R193" s="215"/>
      <c r="S193" s="215"/>
      <c r="T193" s="215"/>
      <c r="U193" s="215"/>
      <c r="V193" s="215"/>
      <c r="W193" s="215"/>
      <c r="X193" s="216"/>
      <c r="Y193" s="10"/>
      <c r="Z193" s="10"/>
      <c r="AA193" s="10"/>
      <c r="AB193" s="10"/>
      <c r="AC193" s="10"/>
      <c r="AD193" s="10"/>
      <c r="AE193" s="10"/>
      <c r="AT193" s="217" t="s">
        <v>138</v>
      </c>
      <c r="AU193" s="217" t="s">
        <v>74</v>
      </c>
      <c r="AV193" s="10" t="s">
        <v>82</v>
      </c>
      <c r="AW193" s="10" t="s">
        <v>5</v>
      </c>
      <c r="AX193" s="10" t="s">
        <v>74</v>
      </c>
      <c r="AY193" s="217" t="s">
        <v>134</v>
      </c>
    </row>
    <row r="194" s="10" customFormat="1">
      <c r="A194" s="10"/>
      <c r="B194" s="207"/>
      <c r="C194" s="208"/>
      <c r="D194" s="202" t="s">
        <v>138</v>
      </c>
      <c r="E194" s="209" t="s">
        <v>20</v>
      </c>
      <c r="F194" s="210" t="s">
        <v>589</v>
      </c>
      <c r="G194" s="208"/>
      <c r="H194" s="211">
        <v>5</v>
      </c>
      <c r="I194" s="212"/>
      <c r="J194" s="212"/>
      <c r="K194" s="208"/>
      <c r="L194" s="208"/>
      <c r="M194" s="213"/>
      <c r="N194" s="214"/>
      <c r="O194" s="215"/>
      <c r="P194" s="215"/>
      <c r="Q194" s="215"/>
      <c r="R194" s="215"/>
      <c r="S194" s="215"/>
      <c r="T194" s="215"/>
      <c r="U194" s="215"/>
      <c r="V194" s="215"/>
      <c r="W194" s="215"/>
      <c r="X194" s="216"/>
      <c r="Y194" s="10"/>
      <c r="Z194" s="10"/>
      <c r="AA194" s="10"/>
      <c r="AB194" s="10"/>
      <c r="AC194" s="10"/>
      <c r="AD194" s="10"/>
      <c r="AE194" s="10"/>
      <c r="AT194" s="217" t="s">
        <v>138</v>
      </c>
      <c r="AU194" s="217" t="s">
        <v>74</v>
      </c>
      <c r="AV194" s="10" t="s">
        <v>82</v>
      </c>
      <c r="AW194" s="10" t="s">
        <v>5</v>
      </c>
      <c r="AX194" s="10" t="s">
        <v>74</v>
      </c>
      <c r="AY194" s="217" t="s">
        <v>134</v>
      </c>
    </row>
    <row r="195" s="10" customFormat="1">
      <c r="A195" s="10"/>
      <c r="B195" s="207"/>
      <c r="C195" s="208"/>
      <c r="D195" s="202" t="s">
        <v>138</v>
      </c>
      <c r="E195" s="209" t="s">
        <v>20</v>
      </c>
      <c r="F195" s="210" t="s">
        <v>590</v>
      </c>
      <c r="G195" s="208"/>
      <c r="H195" s="211">
        <v>5</v>
      </c>
      <c r="I195" s="212"/>
      <c r="J195" s="212"/>
      <c r="K195" s="208"/>
      <c r="L195" s="208"/>
      <c r="M195" s="213"/>
      <c r="N195" s="214"/>
      <c r="O195" s="215"/>
      <c r="P195" s="215"/>
      <c r="Q195" s="215"/>
      <c r="R195" s="215"/>
      <c r="S195" s="215"/>
      <c r="T195" s="215"/>
      <c r="U195" s="215"/>
      <c r="V195" s="215"/>
      <c r="W195" s="215"/>
      <c r="X195" s="216"/>
      <c r="Y195" s="10"/>
      <c r="Z195" s="10"/>
      <c r="AA195" s="10"/>
      <c r="AB195" s="10"/>
      <c r="AC195" s="10"/>
      <c r="AD195" s="10"/>
      <c r="AE195" s="10"/>
      <c r="AT195" s="217" t="s">
        <v>138</v>
      </c>
      <c r="AU195" s="217" t="s">
        <v>74</v>
      </c>
      <c r="AV195" s="10" t="s">
        <v>82</v>
      </c>
      <c r="AW195" s="10" t="s">
        <v>5</v>
      </c>
      <c r="AX195" s="10" t="s">
        <v>74</v>
      </c>
      <c r="AY195" s="217" t="s">
        <v>134</v>
      </c>
    </row>
    <row r="196" s="11" customFormat="1">
      <c r="A196" s="11"/>
      <c r="B196" s="218"/>
      <c r="C196" s="219"/>
      <c r="D196" s="202" t="s">
        <v>138</v>
      </c>
      <c r="E196" s="220" t="s">
        <v>20</v>
      </c>
      <c r="F196" s="221" t="s">
        <v>145</v>
      </c>
      <c r="G196" s="219"/>
      <c r="H196" s="222">
        <v>15</v>
      </c>
      <c r="I196" s="223"/>
      <c r="J196" s="223"/>
      <c r="K196" s="219"/>
      <c r="L196" s="219"/>
      <c r="M196" s="224"/>
      <c r="N196" s="225"/>
      <c r="O196" s="226"/>
      <c r="P196" s="226"/>
      <c r="Q196" s="226"/>
      <c r="R196" s="226"/>
      <c r="S196" s="226"/>
      <c r="T196" s="226"/>
      <c r="U196" s="226"/>
      <c r="V196" s="226"/>
      <c r="W196" s="226"/>
      <c r="X196" s="227"/>
      <c r="Y196" s="11"/>
      <c r="Z196" s="11"/>
      <c r="AA196" s="11"/>
      <c r="AB196" s="11"/>
      <c r="AC196" s="11"/>
      <c r="AD196" s="11"/>
      <c r="AE196" s="11"/>
      <c r="AT196" s="228" t="s">
        <v>138</v>
      </c>
      <c r="AU196" s="228" t="s">
        <v>74</v>
      </c>
      <c r="AV196" s="11" t="s">
        <v>92</v>
      </c>
      <c r="AW196" s="11" t="s">
        <v>5</v>
      </c>
      <c r="AX196" s="11" t="s">
        <v>78</v>
      </c>
      <c r="AY196" s="228" t="s">
        <v>134</v>
      </c>
    </row>
    <row r="197" s="2" customFormat="1">
      <c r="A197" s="36"/>
      <c r="B197" s="37"/>
      <c r="C197" s="187" t="s">
        <v>296</v>
      </c>
      <c r="D197" s="229" t="s">
        <v>129</v>
      </c>
      <c r="E197" s="189" t="s">
        <v>353</v>
      </c>
      <c r="F197" s="190" t="s">
        <v>354</v>
      </c>
      <c r="G197" s="191" t="s">
        <v>219</v>
      </c>
      <c r="H197" s="192">
        <v>120</v>
      </c>
      <c r="I197" s="193"/>
      <c r="J197" s="193"/>
      <c r="K197" s="194">
        <f>ROUND(P197*H197,2)</f>
        <v>0</v>
      </c>
      <c r="L197" s="190" t="s">
        <v>133</v>
      </c>
      <c r="M197" s="42"/>
      <c r="N197" s="195" t="s">
        <v>20</v>
      </c>
      <c r="O197" s="196" t="s">
        <v>43</v>
      </c>
      <c r="P197" s="197">
        <f>I197+J197</f>
        <v>0</v>
      </c>
      <c r="Q197" s="197">
        <f>ROUND(I197*H197,2)</f>
        <v>0</v>
      </c>
      <c r="R197" s="197">
        <f>ROUND(J197*H197,2)</f>
        <v>0</v>
      </c>
      <c r="S197" s="82"/>
      <c r="T197" s="198">
        <f>S197*H197</f>
        <v>0</v>
      </c>
      <c r="U197" s="198">
        <v>0</v>
      </c>
      <c r="V197" s="198">
        <f>U197*H197</f>
        <v>0</v>
      </c>
      <c r="W197" s="198">
        <v>0</v>
      </c>
      <c r="X197" s="199">
        <f>W197*H197</f>
        <v>0</v>
      </c>
      <c r="Y197" s="36"/>
      <c r="Z197" s="36"/>
      <c r="AA197" s="36"/>
      <c r="AB197" s="36"/>
      <c r="AC197" s="36"/>
      <c r="AD197" s="36"/>
      <c r="AE197" s="36"/>
      <c r="AR197" s="200" t="s">
        <v>92</v>
      </c>
      <c r="AT197" s="200" t="s">
        <v>129</v>
      </c>
      <c r="AU197" s="200" t="s">
        <v>74</v>
      </c>
      <c r="AY197" s="15" t="s">
        <v>134</v>
      </c>
      <c r="BE197" s="201">
        <f>IF(O197="základní",K197,0)</f>
        <v>0</v>
      </c>
      <c r="BF197" s="201">
        <f>IF(O197="snížená",K197,0)</f>
        <v>0</v>
      </c>
      <c r="BG197" s="201">
        <f>IF(O197="zákl. přenesená",K197,0)</f>
        <v>0</v>
      </c>
      <c r="BH197" s="201">
        <f>IF(O197="sníž. přenesená",K197,0)</f>
        <v>0</v>
      </c>
      <c r="BI197" s="201">
        <f>IF(O197="nulová",K197,0)</f>
        <v>0</v>
      </c>
      <c r="BJ197" s="15" t="s">
        <v>78</v>
      </c>
      <c r="BK197" s="201">
        <f>ROUND(P197*H197,2)</f>
        <v>0</v>
      </c>
      <c r="BL197" s="15" t="s">
        <v>92</v>
      </c>
      <c r="BM197" s="200" t="s">
        <v>591</v>
      </c>
    </row>
    <row r="198" s="2" customFormat="1">
      <c r="A198" s="36"/>
      <c r="B198" s="37"/>
      <c r="C198" s="38"/>
      <c r="D198" s="202" t="s">
        <v>136</v>
      </c>
      <c r="E198" s="38"/>
      <c r="F198" s="203" t="s">
        <v>356</v>
      </c>
      <c r="G198" s="38"/>
      <c r="H198" s="38"/>
      <c r="I198" s="204"/>
      <c r="J198" s="204"/>
      <c r="K198" s="38"/>
      <c r="L198" s="38"/>
      <c r="M198" s="42"/>
      <c r="N198" s="205"/>
      <c r="O198" s="206"/>
      <c r="P198" s="82"/>
      <c r="Q198" s="82"/>
      <c r="R198" s="82"/>
      <c r="S198" s="82"/>
      <c r="T198" s="82"/>
      <c r="U198" s="82"/>
      <c r="V198" s="82"/>
      <c r="W198" s="82"/>
      <c r="X198" s="83"/>
      <c r="Y198" s="36"/>
      <c r="Z198" s="36"/>
      <c r="AA198" s="36"/>
      <c r="AB198" s="36"/>
      <c r="AC198" s="36"/>
      <c r="AD198" s="36"/>
      <c r="AE198" s="36"/>
      <c r="AT198" s="15" t="s">
        <v>136</v>
      </c>
      <c r="AU198" s="15" t="s">
        <v>74</v>
      </c>
    </row>
    <row r="199" s="12" customFormat="1">
      <c r="A199" s="12"/>
      <c r="B199" s="241"/>
      <c r="C199" s="242"/>
      <c r="D199" s="202" t="s">
        <v>138</v>
      </c>
      <c r="E199" s="243" t="s">
        <v>20</v>
      </c>
      <c r="F199" s="244" t="s">
        <v>357</v>
      </c>
      <c r="G199" s="242"/>
      <c r="H199" s="243" t="s">
        <v>20</v>
      </c>
      <c r="I199" s="245"/>
      <c r="J199" s="245"/>
      <c r="K199" s="242"/>
      <c r="L199" s="242"/>
      <c r="M199" s="246"/>
      <c r="N199" s="247"/>
      <c r="O199" s="248"/>
      <c r="P199" s="248"/>
      <c r="Q199" s="248"/>
      <c r="R199" s="248"/>
      <c r="S199" s="248"/>
      <c r="T199" s="248"/>
      <c r="U199" s="248"/>
      <c r="V199" s="248"/>
      <c r="W199" s="248"/>
      <c r="X199" s="249"/>
      <c r="Y199" s="12"/>
      <c r="Z199" s="12"/>
      <c r="AA199" s="12"/>
      <c r="AB199" s="12"/>
      <c r="AC199" s="12"/>
      <c r="AD199" s="12"/>
      <c r="AE199" s="12"/>
      <c r="AT199" s="250" t="s">
        <v>138</v>
      </c>
      <c r="AU199" s="250" t="s">
        <v>74</v>
      </c>
      <c r="AV199" s="12" t="s">
        <v>78</v>
      </c>
      <c r="AW199" s="12" t="s">
        <v>5</v>
      </c>
      <c r="AX199" s="12" t="s">
        <v>74</v>
      </c>
      <c r="AY199" s="250" t="s">
        <v>134</v>
      </c>
    </row>
    <row r="200" s="10" customFormat="1">
      <c r="A200" s="10"/>
      <c r="B200" s="207"/>
      <c r="C200" s="208"/>
      <c r="D200" s="202" t="s">
        <v>138</v>
      </c>
      <c r="E200" s="209" t="s">
        <v>20</v>
      </c>
      <c r="F200" s="210" t="s">
        <v>592</v>
      </c>
      <c r="G200" s="208"/>
      <c r="H200" s="211">
        <v>40</v>
      </c>
      <c r="I200" s="212"/>
      <c r="J200" s="212"/>
      <c r="K200" s="208"/>
      <c r="L200" s="208"/>
      <c r="M200" s="213"/>
      <c r="N200" s="214"/>
      <c r="O200" s="215"/>
      <c r="P200" s="215"/>
      <c r="Q200" s="215"/>
      <c r="R200" s="215"/>
      <c r="S200" s="215"/>
      <c r="T200" s="215"/>
      <c r="U200" s="215"/>
      <c r="V200" s="215"/>
      <c r="W200" s="215"/>
      <c r="X200" s="216"/>
      <c r="Y200" s="10"/>
      <c r="Z200" s="10"/>
      <c r="AA200" s="10"/>
      <c r="AB200" s="10"/>
      <c r="AC200" s="10"/>
      <c r="AD200" s="10"/>
      <c r="AE200" s="10"/>
      <c r="AT200" s="217" t="s">
        <v>138</v>
      </c>
      <c r="AU200" s="217" t="s">
        <v>74</v>
      </c>
      <c r="AV200" s="10" t="s">
        <v>82</v>
      </c>
      <c r="AW200" s="10" t="s">
        <v>5</v>
      </c>
      <c r="AX200" s="10" t="s">
        <v>74</v>
      </c>
      <c r="AY200" s="217" t="s">
        <v>134</v>
      </c>
    </row>
    <row r="201" s="10" customFormat="1">
      <c r="A201" s="10"/>
      <c r="B201" s="207"/>
      <c r="C201" s="208"/>
      <c r="D201" s="202" t="s">
        <v>138</v>
      </c>
      <c r="E201" s="209" t="s">
        <v>20</v>
      </c>
      <c r="F201" s="210" t="s">
        <v>593</v>
      </c>
      <c r="G201" s="208"/>
      <c r="H201" s="211">
        <v>40</v>
      </c>
      <c r="I201" s="212"/>
      <c r="J201" s="212"/>
      <c r="K201" s="208"/>
      <c r="L201" s="208"/>
      <c r="M201" s="213"/>
      <c r="N201" s="214"/>
      <c r="O201" s="215"/>
      <c r="P201" s="215"/>
      <c r="Q201" s="215"/>
      <c r="R201" s="215"/>
      <c r="S201" s="215"/>
      <c r="T201" s="215"/>
      <c r="U201" s="215"/>
      <c r="V201" s="215"/>
      <c r="W201" s="215"/>
      <c r="X201" s="216"/>
      <c r="Y201" s="10"/>
      <c r="Z201" s="10"/>
      <c r="AA201" s="10"/>
      <c r="AB201" s="10"/>
      <c r="AC201" s="10"/>
      <c r="AD201" s="10"/>
      <c r="AE201" s="10"/>
      <c r="AT201" s="217" t="s">
        <v>138</v>
      </c>
      <c r="AU201" s="217" t="s">
        <v>74</v>
      </c>
      <c r="AV201" s="10" t="s">
        <v>82</v>
      </c>
      <c r="AW201" s="10" t="s">
        <v>5</v>
      </c>
      <c r="AX201" s="10" t="s">
        <v>74</v>
      </c>
      <c r="AY201" s="217" t="s">
        <v>134</v>
      </c>
    </row>
    <row r="202" s="10" customFormat="1">
      <c r="A202" s="10"/>
      <c r="B202" s="207"/>
      <c r="C202" s="208"/>
      <c r="D202" s="202" t="s">
        <v>138</v>
      </c>
      <c r="E202" s="209" t="s">
        <v>20</v>
      </c>
      <c r="F202" s="210" t="s">
        <v>594</v>
      </c>
      <c r="G202" s="208"/>
      <c r="H202" s="211">
        <v>40</v>
      </c>
      <c r="I202" s="212"/>
      <c r="J202" s="212"/>
      <c r="K202" s="208"/>
      <c r="L202" s="208"/>
      <c r="M202" s="213"/>
      <c r="N202" s="214"/>
      <c r="O202" s="215"/>
      <c r="P202" s="215"/>
      <c r="Q202" s="215"/>
      <c r="R202" s="215"/>
      <c r="S202" s="215"/>
      <c r="T202" s="215"/>
      <c r="U202" s="215"/>
      <c r="V202" s="215"/>
      <c r="W202" s="215"/>
      <c r="X202" s="216"/>
      <c r="Y202" s="10"/>
      <c r="Z202" s="10"/>
      <c r="AA202" s="10"/>
      <c r="AB202" s="10"/>
      <c r="AC202" s="10"/>
      <c r="AD202" s="10"/>
      <c r="AE202" s="10"/>
      <c r="AT202" s="217" t="s">
        <v>138</v>
      </c>
      <c r="AU202" s="217" t="s">
        <v>74</v>
      </c>
      <c r="AV202" s="10" t="s">
        <v>82</v>
      </c>
      <c r="AW202" s="10" t="s">
        <v>5</v>
      </c>
      <c r="AX202" s="10" t="s">
        <v>74</v>
      </c>
      <c r="AY202" s="217" t="s">
        <v>134</v>
      </c>
    </row>
    <row r="203" s="11" customFormat="1">
      <c r="A203" s="11"/>
      <c r="B203" s="218"/>
      <c r="C203" s="219"/>
      <c r="D203" s="202" t="s">
        <v>138</v>
      </c>
      <c r="E203" s="220" t="s">
        <v>20</v>
      </c>
      <c r="F203" s="221" t="s">
        <v>145</v>
      </c>
      <c r="G203" s="219"/>
      <c r="H203" s="222">
        <v>120</v>
      </c>
      <c r="I203" s="223"/>
      <c r="J203" s="223"/>
      <c r="K203" s="219"/>
      <c r="L203" s="219"/>
      <c r="M203" s="224"/>
      <c r="N203" s="225"/>
      <c r="O203" s="226"/>
      <c r="P203" s="226"/>
      <c r="Q203" s="226"/>
      <c r="R203" s="226"/>
      <c r="S203" s="226"/>
      <c r="T203" s="226"/>
      <c r="U203" s="226"/>
      <c r="V203" s="226"/>
      <c r="W203" s="226"/>
      <c r="X203" s="227"/>
      <c r="Y203" s="11"/>
      <c r="Z203" s="11"/>
      <c r="AA203" s="11"/>
      <c r="AB203" s="11"/>
      <c r="AC203" s="11"/>
      <c r="AD203" s="11"/>
      <c r="AE203" s="11"/>
      <c r="AT203" s="228" t="s">
        <v>138</v>
      </c>
      <c r="AU203" s="228" t="s">
        <v>74</v>
      </c>
      <c r="AV203" s="11" t="s">
        <v>92</v>
      </c>
      <c r="AW203" s="11" t="s">
        <v>5</v>
      </c>
      <c r="AX203" s="11" t="s">
        <v>78</v>
      </c>
      <c r="AY203" s="228" t="s">
        <v>134</v>
      </c>
    </row>
    <row r="204" s="2" customFormat="1">
      <c r="A204" s="36"/>
      <c r="B204" s="37"/>
      <c r="C204" s="230" t="s">
        <v>301</v>
      </c>
      <c r="D204" s="231" t="s">
        <v>185</v>
      </c>
      <c r="E204" s="232" t="s">
        <v>363</v>
      </c>
      <c r="F204" s="233" t="s">
        <v>364</v>
      </c>
      <c r="G204" s="234" t="s">
        <v>339</v>
      </c>
      <c r="H204" s="235">
        <v>22.5</v>
      </c>
      <c r="I204" s="236"/>
      <c r="J204" s="237"/>
      <c r="K204" s="238">
        <f>ROUND(P204*H204,2)</f>
        <v>0</v>
      </c>
      <c r="L204" s="233" t="s">
        <v>133</v>
      </c>
      <c r="M204" s="239"/>
      <c r="N204" s="240" t="s">
        <v>20</v>
      </c>
      <c r="O204" s="196" t="s">
        <v>43</v>
      </c>
      <c r="P204" s="197">
        <f>I204+J204</f>
        <v>0</v>
      </c>
      <c r="Q204" s="197">
        <f>ROUND(I204*H204,2)</f>
        <v>0</v>
      </c>
      <c r="R204" s="197">
        <f>ROUND(J204*H204,2)</f>
        <v>0</v>
      </c>
      <c r="S204" s="82"/>
      <c r="T204" s="198">
        <f>S204*H204</f>
        <v>0</v>
      </c>
      <c r="U204" s="198">
        <v>1</v>
      </c>
      <c r="V204" s="198">
        <f>U204*H204</f>
        <v>22.5</v>
      </c>
      <c r="W204" s="198">
        <v>0</v>
      </c>
      <c r="X204" s="199">
        <f>W204*H204</f>
        <v>0</v>
      </c>
      <c r="Y204" s="36"/>
      <c r="Z204" s="36"/>
      <c r="AA204" s="36"/>
      <c r="AB204" s="36"/>
      <c r="AC204" s="36"/>
      <c r="AD204" s="36"/>
      <c r="AE204" s="36"/>
      <c r="AR204" s="200" t="s">
        <v>188</v>
      </c>
      <c r="AT204" s="200" t="s">
        <v>185</v>
      </c>
      <c r="AU204" s="200" t="s">
        <v>74</v>
      </c>
      <c r="AY204" s="15" t="s">
        <v>134</v>
      </c>
      <c r="BE204" s="201">
        <f>IF(O204="základní",K204,0)</f>
        <v>0</v>
      </c>
      <c r="BF204" s="201">
        <f>IF(O204="snížená",K204,0)</f>
        <v>0</v>
      </c>
      <c r="BG204" s="201">
        <f>IF(O204="zákl. přenesená",K204,0)</f>
        <v>0</v>
      </c>
      <c r="BH204" s="201">
        <f>IF(O204="sníž. přenesená",K204,0)</f>
        <v>0</v>
      </c>
      <c r="BI204" s="201">
        <f>IF(O204="nulová",K204,0)</f>
        <v>0</v>
      </c>
      <c r="BJ204" s="15" t="s">
        <v>78</v>
      </c>
      <c r="BK204" s="201">
        <f>ROUND(P204*H204,2)</f>
        <v>0</v>
      </c>
      <c r="BL204" s="15" t="s">
        <v>92</v>
      </c>
      <c r="BM204" s="200" t="s">
        <v>595</v>
      </c>
    </row>
    <row r="205" s="2" customFormat="1">
      <c r="A205" s="36"/>
      <c r="B205" s="37"/>
      <c r="C205" s="38"/>
      <c r="D205" s="202" t="s">
        <v>136</v>
      </c>
      <c r="E205" s="38"/>
      <c r="F205" s="203" t="s">
        <v>364</v>
      </c>
      <c r="G205" s="38"/>
      <c r="H205" s="38"/>
      <c r="I205" s="204"/>
      <c r="J205" s="204"/>
      <c r="K205" s="38"/>
      <c r="L205" s="38"/>
      <c r="M205" s="42"/>
      <c r="N205" s="205"/>
      <c r="O205" s="206"/>
      <c r="P205" s="82"/>
      <c r="Q205" s="82"/>
      <c r="R205" s="82"/>
      <c r="S205" s="82"/>
      <c r="T205" s="82"/>
      <c r="U205" s="82"/>
      <c r="V205" s="82"/>
      <c r="W205" s="82"/>
      <c r="X205" s="83"/>
      <c r="Y205" s="36"/>
      <c r="Z205" s="36"/>
      <c r="AA205" s="36"/>
      <c r="AB205" s="36"/>
      <c r="AC205" s="36"/>
      <c r="AD205" s="36"/>
      <c r="AE205" s="36"/>
      <c r="AT205" s="15" t="s">
        <v>136</v>
      </c>
      <c r="AU205" s="15" t="s">
        <v>74</v>
      </c>
    </row>
    <row r="206" s="10" customFormat="1">
      <c r="A206" s="10"/>
      <c r="B206" s="207"/>
      <c r="C206" s="208"/>
      <c r="D206" s="202" t="s">
        <v>138</v>
      </c>
      <c r="E206" s="209" t="s">
        <v>20</v>
      </c>
      <c r="F206" s="210" t="s">
        <v>596</v>
      </c>
      <c r="G206" s="208"/>
      <c r="H206" s="211">
        <v>22.5</v>
      </c>
      <c r="I206" s="212"/>
      <c r="J206" s="212"/>
      <c r="K206" s="208"/>
      <c r="L206" s="208"/>
      <c r="M206" s="213"/>
      <c r="N206" s="214"/>
      <c r="O206" s="215"/>
      <c r="P206" s="215"/>
      <c r="Q206" s="215"/>
      <c r="R206" s="215"/>
      <c r="S206" s="215"/>
      <c r="T206" s="215"/>
      <c r="U206" s="215"/>
      <c r="V206" s="215"/>
      <c r="W206" s="215"/>
      <c r="X206" s="216"/>
      <c r="Y206" s="10"/>
      <c r="Z206" s="10"/>
      <c r="AA206" s="10"/>
      <c r="AB206" s="10"/>
      <c r="AC206" s="10"/>
      <c r="AD206" s="10"/>
      <c r="AE206" s="10"/>
      <c r="AT206" s="217" t="s">
        <v>138</v>
      </c>
      <c r="AU206" s="217" t="s">
        <v>74</v>
      </c>
      <c r="AV206" s="10" t="s">
        <v>82</v>
      </c>
      <c r="AW206" s="10" t="s">
        <v>5</v>
      </c>
      <c r="AX206" s="10" t="s">
        <v>78</v>
      </c>
      <c r="AY206" s="217" t="s">
        <v>134</v>
      </c>
    </row>
    <row r="207" s="2" customFormat="1" ht="55.5" customHeight="1">
      <c r="A207" s="36"/>
      <c r="B207" s="37"/>
      <c r="C207" s="187" t="s">
        <v>307</v>
      </c>
      <c r="D207" s="188" t="s">
        <v>129</v>
      </c>
      <c r="E207" s="189" t="s">
        <v>368</v>
      </c>
      <c r="F207" s="190" t="s">
        <v>369</v>
      </c>
      <c r="G207" s="191" t="s">
        <v>339</v>
      </c>
      <c r="H207" s="192">
        <v>51</v>
      </c>
      <c r="I207" s="193"/>
      <c r="J207" s="193"/>
      <c r="K207" s="194">
        <f>ROUND(P207*H207,2)</f>
        <v>0</v>
      </c>
      <c r="L207" s="190" t="s">
        <v>133</v>
      </c>
      <c r="M207" s="42"/>
      <c r="N207" s="195" t="s">
        <v>20</v>
      </c>
      <c r="O207" s="196" t="s">
        <v>43</v>
      </c>
      <c r="P207" s="197">
        <f>I207+J207</f>
        <v>0</v>
      </c>
      <c r="Q207" s="197">
        <f>ROUND(I207*H207,2)</f>
        <v>0</v>
      </c>
      <c r="R207" s="197">
        <f>ROUND(J207*H207,2)</f>
        <v>0</v>
      </c>
      <c r="S207" s="82"/>
      <c r="T207" s="198">
        <f>S207*H207</f>
        <v>0</v>
      </c>
      <c r="U207" s="198">
        <v>0</v>
      </c>
      <c r="V207" s="198">
        <f>U207*H207</f>
        <v>0</v>
      </c>
      <c r="W207" s="198">
        <v>0</v>
      </c>
      <c r="X207" s="199">
        <f>W207*H207</f>
        <v>0</v>
      </c>
      <c r="Y207" s="36"/>
      <c r="Z207" s="36"/>
      <c r="AA207" s="36"/>
      <c r="AB207" s="36"/>
      <c r="AC207" s="36"/>
      <c r="AD207" s="36"/>
      <c r="AE207" s="36"/>
      <c r="AR207" s="200" t="s">
        <v>92</v>
      </c>
      <c r="AT207" s="200" t="s">
        <v>129</v>
      </c>
      <c r="AU207" s="200" t="s">
        <v>74</v>
      </c>
      <c r="AY207" s="15" t="s">
        <v>134</v>
      </c>
      <c r="BE207" s="201">
        <f>IF(O207="základní",K207,0)</f>
        <v>0</v>
      </c>
      <c r="BF207" s="201">
        <f>IF(O207="snížená",K207,0)</f>
        <v>0</v>
      </c>
      <c r="BG207" s="201">
        <f>IF(O207="zákl. přenesená",K207,0)</f>
        <v>0</v>
      </c>
      <c r="BH207" s="201">
        <f>IF(O207="sníž. přenesená",K207,0)</f>
        <v>0</v>
      </c>
      <c r="BI207" s="201">
        <f>IF(O207="nulová",K207,0)</f>
        <v>0</v>
      </c>
      <c r="BJ207" s="15" t="s">
        <v>78</v>
      </c>
      <c r="BK207" s="201">
        <f>ROUND(P207*H207,2)</f>
        <v>0</v>
      </c>
      <c r="BL207" s="15" t="s">
        <v>92</v>
      </c>
      <c r="BM207" s="200" t="s">
        <v>597</v>
      </c>
    </row>
    <row r="208" s="2" customFormat="1">
      <c r="A208" s="36"/>
      <c r="B208" s="37"/>
      <c r="C208" s="38"/>
      <c r="D208" s="202" t="s">
        <v>136</v>
      </c>
      <c r="E208" s="38"/>
      <c r="F208" s="203" t="s">
        <v>371</v>
      </c>
      <c r="G208" s="38"/>
      <c r="H208" s="38"/>
      <c r="I208" s="204"/>
      <c r="J208" s="204"/>
      <c r="K208" s="38"/>
      <c r="L208" s="38"/>
      <c r="M208" s="42"/>
      <c r="N208" s="205"/>
      <c r="O208" s="206"/>
      <c r="P208" s="82"/>
      <c r="Q208" s="82"/>
      <c r="R208" s="82"/>
      <c r="S208" s="82"/>
      <c r="T208" s="82"/>
      <c r="U208" s="82"/>
      <c r="V208" s="82"/>
      <c r="W208" s="82"/>
      <c r="X208" s="83"/>
      <c r="Y208" s="36"/>
      <c r="Z208" s="36"/>
      <c r="AA208" s="36"/>
      <c r="AB208" s="36"/>
      <c r="AC208" s="36"/>
      <c r="AD208" s="36"/>
      <c r="AE208" s="36"/>
      <c r="AT208" s="15" t="s">
        <v>136</v>
      </c>
      <c r="AU208" s="15" t="s">
        <v>74</v>
      </c>
    </row>
    <row r="209" s="10" customFormat="1">
      <c r="A209" s="10"/>
      <c r="B209" s="207"/>
      <c r="C209" s="208"/>
      <c r="D209" s="202" t="s">
        <v>138</v>
      </c>
      <c r="E209" s="209" t="s">
        <v>20</v>
      </c>
      <c r="F209" s="210" t="s">
        <v>598</v>
      </c>
      <c r="G209" s="208"/>
      <c r="H209" s="211">
        <v>22.5</v>
      </c>
      <c r="I209" s="212"/>
      <c r="J209" s="212"/>
      <c r="K209" s="208"/>
      <c r="L209" s="208"/>
      <c r="M209" s="213"/>
      <c r="N209" s="214"/>
      <c r="O209" s="215"/>
      <c r="P209" s="215"/>
      <c r="Q209" s="215"/>
      <c r="R209" s="215"/>
      <c r="S209" s="215"/>
      <c r="T209" s="215"/>
      <c r="U209" s="215"/>
      <c r="V209" s="215"/>
      <c r="W209" s="215"/>
      <c r="X209" s="216"/>
      <c r="Y209" s="10"/>
      <c r="Z209" s="10"/>
      <c r="AA209" s="10"/>
      <c r="AB209" s="10"/>
      <c r="AC209" s="10"/>
      <c r="AD209" s="10"/>
      <c r="AE209" s="10"/>
      <c r="AT209" s="217" t="s">
        <v>138</v>
      </c>
      <c r="AU209" s="217" t="s">
        <v>74</v>
      </c>
      <c r="AV209" s="10" t="s">
        <v>82</v>
      </c>
      <c r="AW209" s="10" t="s">
        <v>5</v>
      </c>
      <c r="AX209" s="10" t="s">
        <v>74</v>
      </c>
      <c r="AY209" s="217" t="s">
        <v>134</v>
      </c>
    </row>
    <row r="210" s="10" customFormat="1">
      <c r="A210" s="10"/>
      <c r="B210" s="207"/>
      <c r="C210" s="208"/>
      <c r="D210" s="202" t="s">
        <v>138</v>
      </c>
      <c r="E210" s="209" t="s">
        <v>20</v>
      </c>
      <c r="F210" s="210" t="s">
        <v>599</v>
      </c>
      <c r="G210" s="208"/>
      <c r="H210" s="211">
        <v>28.5</v>
      </c>
      <c r="I210" s="212"/>
      <c r="J210" s="212"/>
      <c r="K210" s="208"/>
      <c r="L210" s="208"/>
      <c r="M210" s="213"/>
      <c r="N210" s="214"/>
      <c r="O210" s="215"/>
      <c r="P210" s="215"/>
      <c r="Q210" s="215"/>
      <c r="R210" s="215"/>
      <c r="S210" s="215"/>
      <c r="T210" s="215"/>
      <c r="U210" s="215"/>
      <c r="V210" s="215"/>
      <c r="W210" s="215"/>
      <c r="X210" s="216"/>
      <c r="Y210" s="10"/>
      <c r="Z210" s="10"/>
      <c r="AA210" s="10"/>
      <c r="AB210" s="10"/>
      <c r="AC210" s="10"/>
      <c r="AD210" s="10"/>
      <c r="AE210" s="10"/>
      <c r="AT210" s="217" t="s">
        <v>138</v>
      </c>
      <c r="AU210" s="217" t="s">
        <v>74</v>
      </c>
      <c r="AV210" s="10" t="s">
        <v>82</v>
      </c>
      <c r="AW210" s="10" t="s">
        <v>5</v>
      </c>
      <c r="AX210" s="10" t="s">
        <v>74</v>
      </c>
      <c r="AY210" s="217" t="s">
        <v>134</v>
      </c>
    </row>
    <row r="211" s="11" customFormat="1">
      <c r="A211" s="11"/>
      <c r="B211" s="218"/>
      <c r="C211" s="219"/>
      <c r="D211" s="202" t="s">
        <v>138</v>
      </c>
      <c r="E211" s="220" t="s">
        <v>20</v>
      </c>
      <c r="F211" s="221" t="s">
        <v>145</v>
      </c>
      <c r="G211" s="219"/>
      <c r="H211" s="222">
        <v>51</v>
      </c>
      <c r="I211" s="223"/>
      <c r="J211" s="223"/>
      <c r="K211" s="219"/>
      <c r="L211" s="219"/>
      <c r="M211" s="224"/>
      <c r="N211" s="225"/>
      <c r="O211" s="226"/>
      <c r="P211" s="226"/>
      <c r="Q211" s="226"/>
      <c r="R211" s="226"/>
      <c r="S211" s="226"/>
      <c r="T211" s="226"/>
      <c r="U211" s="226"/>
      <c r="V211" s="226"/>
      <c r="W211" s="226"/>
      <c r="X211" s="227"/>
      <c r="Y211" s="11"/>
      <c r="Z211" s="11"/>
      <c r="AA211" s="11"/>
      <c r="AB211" s="11"/>
      <c r="AC211" s="11"/>
      <c r="AD211" s="11"/>
      <c r="AE211" s="11"/>
      <c r="AT211" s="228" t="s">
        <v>138</v>
      </c>
      <c r="AU211" s="228" t="s">
        <v>74</v>
      </c>
      <c r="AV211" s="11" t="s">
        <v>92</v>
      </c>
      <c r="AW211" s="11" t="s">
        <v>5</v>
      </c>
      <c r="AX211" s="11" t="s">
        <v>78</v>
      </c>
      <c r="AY211" s="228" t="s">
        <v>134</v>
      </c>
    </row>
    <row r="212" s="2" customFormat="1" ht="24.15" customHeight="1">
      <c r="A212" s="36"/>
      <c r="B212" s="37"/>
      <c r="C212" s="187" t="s">
        <v>313</v>
      </c>
      <c r="D212" s="188" t="s">
        <v>129</v>
      </c>
      <c r="E212" s="189" t="s">
        <v>600</v>
      </c>
      <c r="F212" s="190" t="s">
        <v>601</v>
      </c>
      <c r="G212" s="191" t="s">
        <v>244</v>
      </c>
      <c r="H212" s="192">
        <v>8.4000000000000004</v>
      </c>
      <c r="I212" s="193"/>
      <c r="J212" s="193"/>
      <c r="K212" s="194">
        <f>ROUND(P212*H212,2)</f>
        <v>0</v>
      </c>
      <c r="L212" s="190" t="s">
        <v>133</v>
      </c>
      <c r="M212" s="42"/>
      <c r="N212" s="195" t="s">
        <v>20</v>
      </c>
      <c r="O212" s="196" t="s">
        <v>43</v>
      </c>
      <c r="P212" s="197">
        <f>I212+J212</f>
        <v>0</v>
      </c>
      <c r="Q212" s="197">
        <f>ROUND(I212*H212,2)</f>
        <v>0</v>
      </c>
      <c r="R212" s="197">
        <f>ROUND(J212*H212,2)</f>
        <v>0</v>
      </c>
      <c r="S212" s="82"/>
      <c r="T212" s="198">
        <f>S212*H212</f>
        <v>0</v>
      </c>
      <c r="U212" s="198">
        <v>0</v>
      </c>
      <c r="V212" s="198">
        <f>U212*H212</f>
        <v>0</v>
      </c>
      <c r="W212" s="198">
        <v>0</v>
      </c>
      <c r="X212" s="199">
        <f>W212*H212</f>
        <v>0</v>
      </c>
      <c r="Y212" s="36"/>
      <c r="Z212" s="36"/>
      <c r="AA212" s="36"/>
      <c r="AB212" s="36"/>
      <c r="AC212" s="36"/>
      <c r="AD212" s="36"/>
      <c r="AE212" s="36"/>
      <c r="AR212" s="200" t="s">
        <v>92</v>
      </c>
      <c r="AT212" s="200" t="s">
        <v>129</v>
      </c>
      <c r="AU212" s="200" t="s">
        <v>74</v>
      </c>
      <c r="AY212" s="15" t="s">
        <v>134</v>
      </c>
      <c r="BE212" s="201">
        <f>IF(O212="základní",K212,0)</f>
        <v>0</v>
      </c>
      <c r="BF212" s="201">
        <f>IF(O212="snížená",K212,0)</f>
        <v>0</v>
      </c>
      <c r="BG212" s="201">
        <f>IF(O212="zákl. přenesená",K212,0)</f>
        <v>0</v>
      </c>
      <c r="BH212" s="201">
        <f>IF(O212="sníž. přenesená",K212,0)</f>
        <v>0</v>
      </c>
      <c r="BI212" s="201">
        <f>IF(O212="nulová",K212,0)</f>
        <v>0</v>
      </c>
      <c r="BJ212" s="15" t="s">
        <v>78</v>
      </c>
      <c r="BK212" s="201">
        <f>ROUND(P212*H212,2)</f>
        <v>0</v>
      </c>
      <c r="BL212" s="15" t="s">
        <v>92</v>
      </c>
      <c r="BM212" s="200" t="s">
        <v>602</v>
      </c>
    </row>
    <row r="213" s="2" customFormat="1">
      <c r="A213" s="36"/>
      <c r="B213" s="37"/>
      <c r="C213" s="38"/>
      <c r="D213" s="202" t="s">
        <v>136</v>
      </c>
      <c r="E213" s="38"/>
      <c r="F213" s="203" t="s">
        <v>603</v>
      </c>
      <c r="G213" s="38"/>
      <c r="H213" s="38"/>
      <c r="I213" s="204"/>
      <c r="J213" s="204"/>
      <c r="K213" s="38"/>
      <c r="L213" s="38"/>
      <c r="M213" s="42"/>
      <c r="N213" s="205"/>
      <c r="O213" s="206"/>
      <c r="P213" s="82"/>
      <c r="Q213" s="82"/>
      <c r="R213" s="82"/>
      <c r="S213" s="82"/>
      <c r="T213" s="82"/>
      <c r="U213" s="82"/>
      <c r="V213" s="82"/>
      <c r="W213" s="82"/>
      <c r="X213" s="83"/>
      <c r="Y213" s="36"/>
      <c r="Z213" s="36"/>
      <c r="AA213" s="36"/>
      <c r="AB213" s="36"/>
      <c r="AC213" s="36"/>
      <c r="AD213" s="36"/>
      <c r="AE213" s="36"/>
      <c r="AT213" s="15" t="s">
        <v>136</v>
      </c>
      <c r="AU213" s="15" t="s">
        <v>74</v>
      </c>
    </row>
    <row r="214" s="10" customFormat="1">
      <c r="A214" s="10"/>
      <c r="B214" s="207"/>
      <c r="C214" s="208"/>
      <c r="D214" s="202" t="s">
        <v>138</v>
      </c>
      <c r="E214" s="209" t="s">
        <v>20</v>
      </c>
      <c r="F214" s="210" t="s">
        <v>604</v>
      </c>
      <c r="G214" s="208"/>
      <c r="H214" s="211">
        <v>3.6000000000000001</v>
      </c>
      <c r="I214" s="212"/>
      <c r="J214" s="212"/>
      <c r="K214" s="208"/>
      <c r="L214" s="208"/>
      <c r="M214" s="213"/>
      <c r="N214" s="214"/>
      <c r="O214" s="215"/>
      <c r="P214" s="215"/>
      <c r="Q214" s="215"/>
      <c r="R214" s="215"/>
      <c r="S214" s="215"/>
      <c r="T214" s="215"/>
      <c r="U214" s="215"/>
      <c r="V214" s="215"/>
      <c r="W214" s="215"/>
      <c r="X214" s="216"/>
      <c r="Y214" s="10"/>
      <c r="Z214" s="10"/>
      <c r="AA214" s="10"/>
      <c r="AB214" s="10"/>
      <c r="AC214" s="10"/>
      <c r="AD214" s="10"/>
      <c r="AE214" s="10"/>
      <c r="AT214" s="217" t="s">
        <v>138</v>
      </c>
      <c r="AU214" s="217" t="s">
        <v>74</v>
      </c>
      <c r="AV214" s="10" t="s">
        <v>82</v>
      </c>
      <c r="AW214" s="10" t="s">
        <v>5</v>
      </c>
      <c r="AX214" s="10" t="s">
        <v>74</v>
      </c>
      <c r="AY214" s="217" t="s">
        <v>134</v>
      </c>
    </row>
    <row r="215" s="10" customFormat="1">
      <c r="A215" s="10"/>
      <c r="B215" s="207"/>
      <c r="C215" s="208"/>
      <c r="D215" s="202" t="s">
        <v>138</v>
      </c>
      <c r="E215" s="209" t="s">
        <v>20</v>
      </c>
      <c r="F215" s="210" t="s">
        <v>605</v>
      </c>
      <c r="G215" s="208"/>
      <c r="H215" s="211">
        <v>1.2</v>
      </c>
      <c r="I215" s="212"/>
      <c r="J215" s="212"/>
      <c r="K215" s="208"/>
      <c r="L215" s="208"/>
      <c r="M215" s="213"/>
      <c r="N215" s="214"/>
      <c r="O215" s="215"/>
      <c r="P215" s="215"/>
      <c r="Q215" s="215"/>
      <c r="R215" s="215"/>
      <c r="S215" s="215"/>
      <c r="T215" s="215"/>
      <c r="U215" s="215"/>
      <c r="V215" s="215"/>
      <c r="W215" s="215"/>
      <c r="X215" s="216"/>
      <c r="Y215" s="10"/>
      <c r="Z215" s="10"/>
      <c r="AA215" s="10"/>
      <c r="AB215" s="10"/>
      <c r="AC215" s="10"/>
      <c r="AD215" s="10"/>
      <c r="AE215" s="10"/>
      <c r="AT215" s="217" t="s">
        <v>138</v>
      </c>
      <c r="AU215" s="217" t="s">
        <v>74</v>
      </c>
      <c r="AV215" s="10" t="s">
        <v>82</v>
      </c>
      <c r="AW215" s="10" t="s">
        <v>5</v>
      </c>
      <c r="AX215" s="10" t="s">
        <v>74</v>
      </c>
      <c r="AY215" s="217" t="s">
        <v>134</v>
      </c>
    </row>
    <row r="216" s="10" customFormat="1">
      <c r="A216" s="10"/>
      <c r="B216" s="207"/>
      <c r="C216" s="208"/>
      <c r="D216" s="202" t="s">
        <v>138</v>
      </c>
      <c r="E216" s="209" t="s">
        <v>20</v>
      </c>
      <c r="F216" s="210" t="s">
        <v>606</v>
      </c>
      <c r="G216" s="208"/>
      <c r="H216" s="211">
        <v>3.6000000000000001</v>
      </c>
      <c r="I216" s="212"/>
      <c r="J216" s="212"/>
      <c r="K216" s="208"/>
      <c r="L216" s="208"/>
      <c r="M216" s="213"/>
      <c r="N216" s="214"/>
      <c r="O216" s="215"/>
      <c r="P216" s="215"/>
      <c r="Q216" s="215"/>
      <c r="R216" s="215"/>
      <c r="S216" s="215"/>
      <c r="T216" s="215"/>
      <c r="U216" s="215"/>
      <c r="V216" s="215"/>
      <c r="W216" s="215"/>
      <c r="X216" s="216"/>
      <c r="Y216" s="10"/>
      <c r="Z216" s="10"/>
      <c r="AA216" s="10"/>
      <c r="AB216" s="10"/>
      <c r="AC216" s="10"/>
      <c r="AD216" s="10"/>
      <c r="AE216" s="10"/>
      <c r="AT216" s="217" t="s">
        <v>138</v>
      </c>
      <c r="AU216" s="217" t="s">
        <v>74</v>
      </c>
      <c r="AV216" s="10" t="s">
        <v>82</v>
      </c>
      <c r="AW216" s="10" t="s">
        <v>5</v>
      </c>
      <c r="AX216" s="10" t="s">
        <v>74</v>
      </c>
      <c r="AY216" s="217" t="s">
        <v>134</v>
      </c>
    </row>
    <row r="217" s="11" customFormat="1">
      <c r="A217" s="11"/>
      <c r="B217" s="218"/>
      <c r="C217" s="219"/>
      <c r="D217" s="202" t="s">
        <v>138</v>
      </c>
      <c r="E217" s="220" t="s">
        <v>20</v>
      </c>
      <c r="F217" s="221" t="s">
        <v>145</v>
      </c>
      <c r="G217" s="219"/>
      <c r="H217" s="222">
        <v>8.4000000000000004</v>
      </c>
      <c r="I217" s="223"/>
      <c r="J217" s="223"/>
      <c r="K217" s="219"/>
      <c r="L217" s="219"/>
      <c r="M217" s="224"/>
      <c r="N217" s="225"/>
      <c r="O217" s="226"/>
      <c r="P217" s="226"/>
      <c r="Q217" s="226"/>
      <c r="R217" s="226"/>
      <c r="S217" s="226"/>
      <c r="T217" s="226"/>
      <c r="U217" s="226"/>
      <c r="V217" s="226"/>
      <c r="W217" s="226"/>
      <c r="X217" s="227"/>
      <c r="Y217" s="11"/>
      <c r="Z217" s="11"/>
      <c r="AA217" s="11"/>
      <c r="AB217" s="11"/>
      <c r="AC217" s="11"/>
      <c r="AD217" s="11"/>
      <c r="AE217" s="11"/>
      <c r="AT217" s="228" t="s">
        <v>138</v>
      </c>
      <c r="AU217" s="228" t="s">
        <v>74</v>
      </c>
      <c r="AV217" s="11" t="s">
        <v>92</v>
      </c>
      <c r="AW217" s="11" t="s">
        <v>5</v>
      </c>
      <c r="AX217" s="11" t="s">
        <v>78</v>
      </c>
      <c r="AY217" s="228" t="s">
        <v>134</v>
      </c>
    </row>
    <row r="218" s="2" customFormat="1" ht="24.15" customHeight="1">
      <c r="A218" s="36"/>
      <c r="B218" s="37"/>
      <c r="C218" s="187" t="s">
        <v>319</v>
      </c>
      <c r="D218" s="188" t="s">
        <v>129</v>
      </c>
      <c r="E218" s="189" t="s">
        <v>607</v>
      </c>
      <c r="F218" s="190" t="s">
        <v>608</v>
      </c>
      <c r="G218" s="191" t="s">
        <v>244</v>
      </c>
      <c r="H218" s="192">
        <v>8.4000000000000004</v>
      </c>
      <c r="I218" s="193"/>
      <c r="J218" s="193"/>
      <c r="K218" s="194">
        <f>ROUND(P218*H218,2)</f>
        <v>0</v>
      </c>
      <c r="L218" s="190" t="s">
        <v>133</v>
      </c>
      <c r="M218" s="42"/>
      <c r="N218" s="195" t="s">
        <v>20</v>
      </c>
      <c r="O218" s="196" t="s">
        <v>43</v>
      </c>
      <c r="P218" s="197">
        <f>I218+J218</f>
        <v>0</v>
      </c>
      <c r="Q218" s="197">
        <f>ROUND(I218*H218,2)</f>
        <v>0</v>
      </c>
      <c r="R218" s="197">
        <f>ROUND(J218*H218,2)</f>
        <v>0</v>
      </c>
      <c r="S218" s="82"/>
      <c r="T218" s="198">
        <f>S218*H218</f>
        <v>0</v>
      </c>
      <c r="U218" s="198">
        <v>0</v>
      </c>
      <c r="V218" s="198">
        <f>U218*H218</f>
        <v>0</v>
      </c>
      <c r="W218" s="198">
        <v>0</v>
      </c>
      <c r="X218" s="199">
        <f>W218*H218</f>
        <v>0</v>
      </c>
      <c r="Y218" s="36"/>
      <c r="Z218" s="36"/>
      <c r="AA218" s="36"/>
      <c r="AB218" s="36"/>
      <c r="AC218" s="36"/>
      <c r="AD218" s="36"/>
      <c r="AE218" s="36"/>
      <c r="AR218" s="200" t="s">
        <v>92</v>
      </c>
      <c r="AT218" s="200" t="s">
        <v>129</v>
      </c>
      <c r="AU218" s="200" t="s">
        <v>74</v>
      </c>
      <c r="AY218" s="15" t="s">
        <v>134</v>
      </c>
      <c r="BE218" s="201">
        <f>IF(O218="základní",K218,0)</f>
        <v>0</v>
      </c>
      <c r="BF218" s="201">
        <f>IF(O218="snížená",K218,0)</f>
        <v>0</v>
      </c>
      <c r="BG218" s="201">
        <f>IF(O218="zákl. přenesená",K218,0)</f>
        <v>0</v>
      </c>
      <c r="BH218" s="201">
        <f>IF(O218="sníž. přenesená",K218,0)</f>
        <v>0</v>
      </c>
      <c r="BI218" s="201">
        <f>IF(O218="nulová",K218,0)</f>
        <v>0</v>
      </c>
      <c r="BJ218" s="15" t="s">
        <v>78</v>
      </c>
      <c r="BK218" s="201">
        <f>ROUND(P218*H218,2)</f>
        <v>0</v>
      </c>
      <c r="BL218" s="15" t="s">
        <v>92</v>
      </c>
      <c r="BM218" s="200" t="s">
        <v>609</v>
      </c>
    </row>
    <row r="219" s="2" customFormat="1">
      <c r="A219" s="36"/>
      <c r="B219" s="37"/>
      <c r="C219" s="38"/>
      <c r="D219" s="202" t="s">
        <v>136</v>
      </c>
      <c r="E219" s="38"/>
      <c r="F219" s="203" t="s">
        <v>610</v>
      </c>
      <c r="G219" s="38"/>
      <c r="H219" s="38"/>
      <c r="I219" s="204"/>
      <c r="J219" s="204"/>
      <c r="K219" s="38"/>
      <c r="L219" s="38"/>
      <c r="M219" s="42"/>
      <c r="N219" s="205"/>
      <c r="O219" s="206"/>
      <c r="P219" s="82"/>
      <c r="Q219" s="82"/>
      <c r="R219" s="82"/>
      <c r="S219" s="82"/>
      <c r="T219" s="82"/>
      <c r="U219" s="82"/>
      <c r="V219" s="82"/>
      <c r="W219" s="82"/>
      <c r="X219" s="83"/>
      <c r="Y219" s="36"/>
      <c r="Z219" s="36"/>
      <c r="AA219" s="36"/>
      <c r="AB219" s="36"/>
      <c r="AC219" s="36"/>
      <c r="AD219" s="36"/>
      <c r="AE219" s="36"/>
      <c r="AT219" s="15" t="s">
        <v>136</v>
      </c>
      <c r="AU219" s="15" t="s">
        <v>74</v>
      </c>
    </row>
    <row r="220" s="10" customFormat="1">
      <c r="A220" s="10"/>
      <c r="B220" s="207"/>
      <c r="C220" s="208"/>
      <c r="D220" s="202" t="s">
        <v>138</v>
      </c>
      <c r="E220" s="209" t="s">
        <v>20</v>
      </c>
      <c r="F220" s="210" t="s">
        <v>604</v>
      </c>
      <c r="G220" s="208"/>
      <c r="H220" s="211">
        <v>3.6000000000000001</v>
      </c>
      <c r="I220" s="212"/>
      <c r="J220" s="212"/>
      <c r="K220" s="208"/>
      <c r="L220" s="208"/>
      <c r="M220" s="213"/>
      <c r="N220" s="214"/>
      <c r="O220" s="215"/>
      <c r="P220" s="215"/>
      <c r="Q220" s="215"/>
      <c r="R220" s="215"/>
      <c r="S220" s="215"/>
      <c r="T220" s="215"/>
      <c r="U220" s="215"/>
      <c r="V220" s="215"/>
      <c r="W220" s="215"/>
      <c r="X220" s="216"/>
      <c r="Y220" s="10"/>
      <c r="Z220" s="10"/>
      <c r="AA220" s="10"/>
      <c r="AB220" s="10"/>
      <c r="AC220" s="10"/>
      <c r="AD220" s="10"/>
      <c r="AE220" s="10"/>
      <c r="AT220" s="217" t="s">
        <v>138</v>
      </c>
      <c r="AU220" s="217" t="s">
        <v>74</v>
      </c>
      <c r="AV220" s="10" t="s">
        <v>82</v>
      </c>
      <c r="AW220" s="10" t="s">
        <v>5</v>
      </c>
      <c r="AX220" s="10" t="s">
        <v>74</v>
      </c>
      <c r="AY220" s="217" t="s">
        <v>134</v>
      </c>
    </row>
    <row r="221" s="10" customFormat="1">
      <c r="A221" s="10"/>
      <c r="B221" s="207"/>
      <c r="C221" s="208"/>
      <c r="D221" s="202" t="s">
        <v>138</v>
      </c>
      <c r="E221" s="209" t="s">
        <v>20</v>
      </c>
      <c r="F221" s="210" t="s">
        <v>605</v>
      </c>
      <c r="G221" s="208"/>
      <c r="H221" s="211">
        <v>1.2</v>
      </c>
      <c r="I221" s="212"/>
      <c r="J221" s="212"/>
      <c r="K221" s="208"/>
      <c r="L221" s="208"/>
      <c r="M221" s="213"/>
      <c r="N221" s="214"/>
      <c r="O221" s="215"/>
      <c r="P221" s="215"/>
      <c r="Q221" s="215"/>
      <c r="R221" s="215"/>
      <c r="S221" s="215"/>
      <c r="T221" s="215"/>
      <c r="U221" s="215"/>
      <c r="V221" s="215"/>
      <c r="W221" s="215"/>
      <c r="X221" s="216"/>
      <c r="Y221" s="10"/>
      <c r="Z221" s="10"/>
      <c r="AA221" s="10"/>
      <c r="AB221" s="10"/>
      <c r="AC221" s="10"/>
      <c r="AD221" s="10"/>
      <c r="AE221" s="10"/>
      <c r="AT221" s="217" t="s">
        <v>138</v>
      </c>
      <c r="AU221" s="217" t="s">
        <v>74</v>
      </c>
      <c r="AV221" s="10" t="s">
        <v>82</v>
      </c>
      <c r="AW221" s="10" t="s">
        <v>5</v>
      </c>
      <c r="AX221" s="10" t="s">
        <v>74</v>
      </c>
      <c r="AY221" s="217" t="s">
        <v>134</v>
      </c>
    </row>
    <row r="222" s="10" customFormat="1">
      <c r="A222" s="10"/>
      <c r="B222" s="207"/>
      <c r="C222" s="208"/>
      <c r="D222" s="202" t="s">
        <v>138</v>
      </c>
      <c r="E222" s="209" t="s">
        <v>20</v>
      </c>
      <c r="F222" s="210" t="s">
        <v>606</v>
      </c>
      <c r="G222" s="208"/>
      <c r="H222" s="211">
        <v>3.6000000000000001</v>
      </c>
      <c r="I222" s="212"/>
      <c r="J222" s="212"/>
      <c r="K222" s="208"/>
      <c r="L222" s="208"/>
      <c r="M222" s="213"/>
      <c r="N222" s="214"/>
      <c r="O222" s="215"/>
      <c r="P222" s="215"/>
      <c r="Q222" s="215"/>
      <c r="R222" s="215"/>
      <c r="S222" s="215"/>
      <c r="T222" s="215"/>
      <c r="U222" s="215"/>
      <c r="V222" s="215"/>
      <c r="W222" s="215"/>
      <c r="X222" s="216"/>
      <c r="Y222" s="10"/>
      <c r="Z222" s="10"/>
      <c r="AA222" s="10"/>
      <c r="AB222" s="10"/>
      <c r="AC222" s="10"/>
      <c r="AD222" s="10"/>
      <c r="AE222" s="10"/>
      <c r="AT222" s="217" t="s">
        <v>138</v>
      </c>
      <c r="AU222" s="217" t="s">
        <v>74</v>
      </c>
      <c r="AV222" s="10" t="s">
        <v>82</v>
      </c>
      <c r="AW222" s="10" t="s">
        <v>5</v>
      </c>
      <c r="AX222" s="10" t="s">
        <v>74</v>
      </c>
      <c r="AY222" s="217" t="s">
        <v>134</v>
      </c>
    </row>
    <row r="223" s="11" customFormat="1">
      <c r="A223" s="11"/>
      <c r="B223" s="218"/>
      <c r="C223" s="219"/>
      <c r="D223" s="202" t="s">
        <v>138</v>
      </c>
      <c r="E223" s="220" t="s">
        <v>20</v>
      </c>
      <c r="F223" s="221" t="s">
        <v>145</v>
      </c>
      <c r="G223" s="219"/>
      <c r="H223" s="222">
        <v>8.4000000000000004</v>
      </c>
      <c r="I223" s="223"/>
      <c r="J223" s="223"/>
      <c r="K223" s="219"/>
      <c r="L223" s="219"/>
      <c r="M223" s="224"/>
      <c r="N223" s="225"/>
      <c r="O223" s="226"/>
      <c r="P223" s="226"/>
      <c r="Q223" s="226"/>
      <c r="R223" s="226"/>
      <c r="S223" s="226"/>
      <c r="T223" s="226"/>
      <c r="U223" s="226"/>
      <c r="V223" s="226"/>
      <c r="W223" s="226"/>
      <c r="X223" s="227"/>
      <c r="Y223" s="11"/>
      <c r="Z223" s="11"/>
      <c r="AA223" s="11"/>
      <c r="AB223" s="11"/>
      <c r="AC223" s="11"/>
      <c r="AD223" s="11"/>
      <c r="AE223" s="11"/>
      <c r="AT223" s="228" t="s">
        <v>138</v>
      </c>
      <c r="AU223" s="228" t="s">
        <v>74</v>
      </c>
      <c r="AV223" s="11" t="s">
        <v>92</v>
      </c>
      <c r="AW223" s="11" t="s">
        <v>5</v>
      </c>
      <c r="AX223" s="11" t="s">
        <v>78</v>
      </c>
      <c r="AY223" s="228" t="s">
        <v>134</v>
      </c>
    </row>
    <row r="224" s="2" customFormat="1" ht="55.5" customHeight="1">
      <c r="A224" s="36"/>
      <c r="B224" s="37"/>
      <c r="C224" s="187" t="s">
        <v>327</v>
      </c>
      <c r="D224" s="188" t="s">
        <v>129</v>
      </c>
      <c r="E224" s="189" t="s">
        <v>375</v>
      </c>
      <c r="F224" s="190" t="s">
        <v>376</v>
      </c>
      <c r="G224" s="191" t="s">
        <v>339</v>
      </c>
      <c r="H224" s="192">
        <v>30.111000000000001</v>
      </c>
      <c r="I224" s="193"/>
      <c r="J224" s="193"/>
      <c r="K224" s="194">
        <f>ROUND(P224*H224,2)</f>
        <v>0</v>
      </c>
      <c r="L224" s="190" t="s">
        <v>133</v>
      </c>
      <c r="M224" s="42"/>
      <c r="N224" s="195" t="s">
        <v>20</v>
      </c>
      <c r="O224" s="196" t="s">
        <v>43</v>
      </c>
      <c r="P224" s="197">
        <f>I224+J224</f>
        <v>0</v>
      </c>
      <c r="Q224" s="197">
        <f>ROUND(I224*H224,2)</f>
        <v>0</v>
      </c>
      <c r="R224" s="197">
        <f>ROUND(J224*H224,2)</f>
        <v>0</v>
      </c>
      <c r="S224" s="82"/>
      <c r="T224" s="198">
        <f>S224*H224</f>
        <v>0</v>
      </c>
      <c r="U224" s="198">
        <v>0</v>
      </c>
      <c r="V224" s="198">
        <f>U224*H224</f>
        <v>0</v>
      </c>
      <c r="W224" s="198">
        <v>0</v>
      </c>
      <c r="X224" s="199">
        <f>W224*H224</f>
        <v>0</v>
      </c>
      <c r="Y224" s="36"/>
      <c r="Z224" s="36"/>
      <c r="AA224" s="36"/>
      <c r="AB224" s="36"/>
      <c r="AC224" s="36"/>
      <c r="AD224" s="36"/>
      <c r="AE224" s="36"/>
      <c r="AR224" s="200" t="s">
        <v>92</v>
      </c>
      <c r="AT224" s="200" t="s">
        <v>129</v>
      </c>
      <c r="AU224" s="200" t="s">
        <v>74</v>
      </c>
      <c r="AY224" s="15" t="s">
        <v>134</v>
      </c>
      <c r="BE224" s="201">
        <f>IF(O224="základní",K224,0)</f>
        <v>0</v>
      </c>
      <c r="BF224" s="201">
        <f>IF(O224="snížená",K224,0)</f>
        <v>0</v>
      </c>
      <c r="BG224" s="201">
        <f>IF(O224="zákl. přenesená",K224,0)</f>
        <v>0</v>
      </c>
      <c r="BH224" s="201">
        <f>IF(O224="sníž. přenesená",K224,0)</f>
        <v>0</v>
      </c>
      <c r="BI224" s="201">
        <f>IF(O224="nulová",K224,0)</f>
        <v>0</v>
      </c>
      <c r="BJ224" s="15" t="s">
        <v>78</v>
      </c>
      <c r="BK224" s="201">
        <f>ROUND(P224*H224,2)</f>
        <v>0</v>
      </c>
      <c r="BL224" s="15" t="s">
        <v>92</v>
      </c>
      <c r="BM224" s="200" t="s">
        <v>611</v>
      </c>
    </row>
    <row r="225" s="2" customFormat="1">
      <c r="A225" s="36"/>
      <c r="B225" s="37"/>
      <c r="C225" s="38"/>
      <c r="D225" s="202" t="s">
        <v>136</v>
      </c>
      <c r="E225" s="38"/>
      <c r="F225" s="203" t="s">
        <v>378</v>
      </c>
      <c r="G225" s="38"/>
      <c r="H225" s="38"/>
      <c r="I225" s="204"/>
      <c r="J225" s="204"/>
      <c r="K225" s="38"/>
      <c r="L225" s="38"/>
      <c r="M225" s="42"/>
      <c r="N225" s="205"/>
      <c r="O225" s="206"/>
      <c r="P225" s="82"/>
      <c r="Q225" s="82"/>
      <c r="R225" s="82"/>
      <c r="S225" s="82"/>
      <c r="T225" s="82"/>
      <c r="U225" s="82"/>
      <c r="V225" s="82"/>
      <c r="W225" s="82"/>
      <c r="X225" s="83"/>
      <c r="Y225" s="36"/>
      <c r="Z225" s="36"/>
      <c r="AA225" s="36"/>
      <c r="AB225" s="36"/>
      <c r="AC225" s="36"/>
      <c r="AD225" s="36"/>
      <c r="AE225" s="36"/>
      <c r="AT225" s="15" t="s">
        <v>136</v>
      </c>
      <c r="AU225" s="15" t="s">
        <v>74</v>
      </c>
    </row>
    <row r="226" s="12" customFormat="1">
      <c r="A226" s="12"/>
      <c r="B226" s="241"/>
      <c r="C226" s="242"/>
      <c r="D226" s="202" t="s">
        <v>138</v>
      </c>
      <c r="E226" s="243" t="s">
        <v>20</v>
      </c>
      <c r="F226" s="244" t="s">
        <v>612</v>
      </c>
      <c r="G226" s="242"/>
      <c r="H226" s="243" t="s">
        <v>20</v>
      </c>
      <c r="I226" s="245"/>
      <c r="J226" s="245"/>
      <c r="K226" s="242"/>
      <c r="L226" s="242"/>
      <c r="M226" s="246"/>
      <c r="N226" s="247"/>
      <c r="O226" s="248"/>
      <c r="P226" s="248"/>
      <c r="Q226" s="248"/>
      <c r="R226" s="248"/>
      <c r="S226" s="248"/>
      <c r="T226" s="248"/>
      <c r="U226" s="248"/>
      <c r="V226" s="248"/>
      <c r="W226" s="248"/>
      <c r="X226" s="249"/>
      <c r="Y226" s="12"/>
      <c r="Z226" s="12"/>
      <c r="AA226" s="12"/>
      <c r="AB226" s="12"/>
      <c r="AC226" s="12"/>
      <c r="AD226" s="12"/>
      <c r="AE226" s="12"/>
      <c r="AT226" s="250" t="s">
        <v>138</v>
      </c>
      <c r="AU226" s="250" t="s">
        <v>74</v>
      </c>
      <c r="AV226" s="12" t="s">
        <v>78</v>
      </c>
      <c r="AW226" s="12" t="s">
        <v>5</v>
      </c>
      <c r="AX226" s="12" t="s">
        <v>74</v>
      </c>
      <c r="AY226" s="250" t="s">
        <v>134</v>
      </c>
    </row>
    <row r="227" s="10" customFormat="1">
      <c r="A227" s="10"/>
      <c r="B227" s="207"/>
      <c r="C227" s="208"/>
      <c r="D227" s="202" t="s">
        <v>138</v>
      </c>
      <c r="E227" s="209" t="s">
        <v>20</v>
      </c>
      <c r="F227" s="210" t="s">
        <v>613</v>
      </c>
      <c r="G227" s="208"/>
      <c r="H227" s="211">
        <v>30</v>
      </c>
      <c r="I227" s="212"/>
      <c r="J227" s="212"/>
      <c r="K227" s="208"/>
      <c r="L227" s="208"/>
      <c r="M227" s="213"/>
      <c r="N227" s="214"/>
      <c r="O227" s="215"/>
      <c r="P227" s="215"/>
      <c r="Q227" s="215"/>
      <c r="R227" s="215"/>
      <c r="S227" s="215"/>
      <c r="T227" s="215"/>
      <c r="U227" s="215"/>
      <c r="V227" s="215"/>
      <c r="W227" s="215"/>
      <c r="X227" s="216"/>
      <c r="Y227" s="10"/>
      <c r="Z227" s="10"/>
      <c r="AA227" s="10"/>
      <c r="AB227" s="10"/>
      <c r="AC227" s="10"/>
      <c r="AD227" s="10"/>
      <c r="AE227" s="10"/>
      <c r="AT227" s="217" t="s">
        <v>138</v>
      </c>
      <c r="AU227" s="217" t="s">
        <v>74</v>
      </c>
      <c r="AV227" s="10" t="s">
        <v>82</v>
      </c>
      <c r="AW227" s="10" t="s">
        <v>5</v>
      </c>
      <c r="AX227" s="10" t="s">
        <v>74</v>
      </c>
      <c r="AY227" s="217" t="s">
        <v>134</v>
      </c>
    </row>
    <row r="228" s="12" customFormat="1">
      <c r="A228" s="12"/>
      <c r="B228" s="241"/>
      <c r="C228" s="242"/>
      <c r="D228" s="202" t="s">
        <v>138</v>
      </c>
      <c r="E228" s="243" t="s">
        <v>20</v>
      </c>
      <c r="F228" s="244" t="s">
        <v>614</v>
      </c>
      <c r="G228" s="242"/>
      <c r="H228" s="243" t="s">
        <v>20</v>
      </c>
      <c r="I228" s="245"/>
      <c r="J228" s="245"/>
      <c r="K228" s="242"/>
      <c r="L228" s="242"/>
      <c r="M228" s="246"/>
      <c r="N228" s="247"/>
      <c r="O228" s="248"/>
      <c r="P228" s="248"/>
      <c r="Q228" s="248"/>
      <c r="R228" s="248"/>
      <c r="S228" s="248"/>
      <c r="T228" s="248"/>
      <c r="U228" s="248"/>
      <c r="V228" s="248"/>
      <c r="W228" s="248"/>
      <c r="X228" s="249"/>
      <c r="Y228" s="12"/>
      <c r="Z228" s="12"/>
      <c r="AA228" s="12"/>
      <c r="AB228" s="12"/>
      <c r="AC228" s="12"/>
      <c r="AD228" s="12"/>
      <c r="AE228" s="12"/>
      <c r="AT228" s="250" t="s">
        <v>138</v>
      </c>
      <c r="AU228" s="250" t="s">
        <v>74</v>
      </c>
      <c r="AV228" s="12" t="s">
        <v>78</v>
      </c>
      <c r="AW228" s="12" t="s">
        <v>5</v>
      </c>
      <c r="AX228" s="12" t="s">
        <v>74</v>
      </c>
      <c r="AY228" s="250" t="s">
        <v>134</v>
      </c>
    </row>
    <row r="229" s="10" customFormat="1">
      <c r="A229" s="10"/>
      <c r="B229" s="207"/>
      <c r="C229" s="208"/>
      <c r="D229" s="202" t="s">
        <v>138</v>
      </c>
      <c r="E229" s="209" t="s">
        <v>20</v>
      </c>
      <c r="F229" s="210" t="s">
        <v>615</v>
      </c>
      <c r="G229" s="208"/>
      <c r="H229" s="211">
        <v>0.111</v>
      </c>
      <c r="I229" s="212"/>
      <c r="J229" s="212"/>
      <c r="K229" s="208"/>
      <c r="L229" s="208"/>
      <c r="M229" s="213"/>
      <c r="N229" s="214"/>
      <c r="O229" s="215"/>
      <c r="P229" s="215"/>
      <c r="Q229" s="215"/>
      <c r="R229" s="215"/>
      <c r="S229" s="215"/>
      <c r="T229" s="215"/>
      <c r="U229" s="215"/>
      <c r="V229" s="215"/>
      <c r="W229" s="215"/>
      <c r="X229" s="216"/>
      <c r="Y229" s="10"/>
      <c r="Z229" s="10"/>
      <c r="AA229" s="10"/>
      <c r="AB229" s="10"/>
      <c r="AC229" s="10"/>
      <c r="AD229" s="10"/>
      <c r="AE229" s="10"/>
      <c r="AT229" s="217" t="s">
        <v>138</v>
      </c>
      <c r="AU229" s="217" t="s">
        <v>74</v>
      </c>
      <c r="AV229" s="10" t="s">
        <v>82</v>
      </c>
      <c r="AW229" s="10" t="s">
        <v>5</v>
      </c>
      <c r="AX229" s="10" t="s">
        <v>74</v>
      </c>
      <c r="AY229" s="217" t="s">
        <v>134</v>
      </c>
    </row>
    <row r="230" s="11" customFormat="1">
      <c r="A230" s="11"/>
      <c r="B230" s="218"/>
      <c r="C230" s="219"/>
      <c r="D230" s="202" t="s">
        <v>138</v>
      </c>
      <c r="E230" s="220" t="s">
        <v>20</v>
      </c>
      <c r="F230" s="221" t="s">
        <v>145</v>
      </c>
      <c r="G230" s="219"/>
      <c r="H230" s="222">
        <v>30.111000000000001</v>
      </c>
      <c r="I230" s="223"/>
      <c r="J230" s="223"/>
      <c r="K230" s="219"/>
      <c r="L230" s="219"/>
      <c r="M230" s="224"/>
      <c r="N230" s="225"/>
      <c r="O230" s="226"/>
      <c r="P230" s="226"/>
      <c r="Q230" s="226"/>
      <c r="R230" s="226"/>
      <c r="S230" s="226"/>
      <c r="T230" s="226"/>
      <c r="U230" s="226"/>
      <c r="V230" s="226"/>
      <c r="W230" s="226"/>
      <c r="X230" s="227"/>
      <c r="Y230" s="11"/>
      <c r="Z230" s="11"/>
      <c r="AA230" s="11"/>
      <c r="AB230" s="11"/>
      <c r="AC230" s="11"/>
      <c r="AD230" s="11"/>
      <c r="AE230" s="11"/>
      <c r="AT230" s="228" t="s">
        <v>138</v>
      </c>
      <c r="AU230" s="228" t="s">
        <v>74</v>
      </c>
      <c r="AV230" s="11" t="s">
        <v>92</v>
      </c>
      <c r="AW230" s="11" t="s">
        <v>5</v>
      </c>
      <c r="AX230" s="11" t="s">
        <v>78</v>
      </c>
      <c r="AY230" s="228" t="s">
        <v>134</v>
      </c>
    </row>
    <row r="231" s="2" customFormat="1">
      <c r="A231" s="36"/>
      <c r="B231" s="37"/>
      <c r="C231" s="187" t="s">
        <v>336</v>
      </c>
      <c r="D231" s="188" t="s">
        <v>129</v>
      </c>
      <c r="E231" s="189" t="s">
        <v>385</v>
      </c>
      <c r="F231" s="190" t="s">
        <v>386</v>
      </c>
      <c r="G231" s="191" t="s">
        <v>339</v>
      </c>
      <c r="H231" s="192">
        <v>30</v>
      </c>
      <c r="I231" s="193"/>
      <c r="J231" s="193"/>
      <c r="K231" s="194">
        <f>ROUND(P231*H231,2)</f>
        <v>0</v>
      </c>
      <c r="L231" s="190" t="s">
        <v>133</v>
      </c>
      <c r="M231" s="42"/>
      <c r="N231" s="195" t="s">
        <v>20</v>
      </c>
      <c r="O231" s="196" t="s">
        <v>43</v>
      </c>
      <c r="P231" s="197">
        <f>I231+J231</f>
        <v>0</v>
      </c>
      <c r="Q231" s="197">
        <f>ROUND(I231*H231,2)</f>
        <v>0</v>
      </c>
      <c r="R231" s="197">
        <f>ROUND(J231*H231,2)</f>
        <v>0</v>
      </c>
      <c r="S231" s="82"/>
      <c r="T231" s="198">
        <f>S231*H231</f>
        <v>0</v>
      </c>
      <c r="U231" s="198">
        <v>0</v>
      </c>
      <c r="V231" s="198">
        <f>U231*H231</f>
        <v>0</v>
      </c>
      <c r="W231" s="198">
        <v>0</v>
      </c>
      <c r="X231" s="199">
        <f>W231*H231</f>
        <v>0</v>
      </c>
      <c r="Y231" s="36"/>
      <c r="Z231" s="36"/>
      <c r="AA231" s="36"/>
      <c r="AB231" s="36"/>
      <c r="AC231" s="36"/>
      <c r="AD231" s="36"/>
      <c r="AE231" s="36"/>
      <c r="AR231" s="200" t="s">
        <v>92</v>
      </c>
      <c r="AT231" s="200" t="s">
        <v>129</v>
      </c>
      <c r="AU231" s="200" t="s">
        <v>74</v>
      </c>
      <c r="AY231" s="15" t="s">
        <v>134</v>
      </c>
      <c r="BE231" s="201">
        <f>IF(O231="základní",K231,0)</f>
        <v>0</v>
      </c>
      <c r="BF231" s="201">
        <f>IF(O231="snížená",K231,0)</f>
        <v>0</v>
      </c>
      <c r="BG231" s="201">
        <f>IF(O231="zákl. přenesená",K231,0)</f>
        <v>0</v>
      </c>
      <c r="BH231" s="201">
        <f>IF(O231="sníž. přenesená",K231,0)</f>
        <v>0</v>
      </c>
      <c r="BI231" s="201">
        <f>IF(O231="nulová",K231,0)</f>
        <v>0</v>
      </c>
      <c r="BJ231" s="15" t="s">
        <v>78</v>
      </c>
      <c r="BK231" s="201">
        <f>ROUND(P231*H231,2)</f>
        <v>0</v>
      </c>
      <c r="BL231" s="15" t="s">
        <v>92</v>
      </c>
      <c r="BM231" s="200" t="s">
        <v>616</v>
      </c>
    </row>
    <row r="232" s="2" customFormat="1">
      <c r="A232" s="36"/>
      <c r="B232" s="37"/>
      <c r="C232" s="38"/>
      <c r="D232" s="202" t="s">
        <v>136</v>
      </c>
      <c r="E232" s="38"/>
      <c r="F232" s="203" t="s">
        <v>388</v>
      </c>
      <c r="G232" s="38"/>
      <c r="H232" s="38"/>
      <c r="I232" s="204"/>
      <c r="J232" s="204"/>
      <c r="K232" s="38"/>
      <c r="L232" s="38"/>
      <c r="M232" s="42"/>
      <c r="N232" s="205"/>
      <c r="O232" s="206"/>
      <c r="P232" s="82"/>
      <c r="Q232" s="82"/>
      <c r="R232" s="82"/>
      <c r="S232" s="82"/>
      <c r="T232" s="82"/>
      <c r="U232" s="82"/>
      <c r="V232" s="82"/>
      <c r="W232" s="82"/>
      <c r="X232" s="83"/>
      <c r="Y232" s="36"/>
      <c r="Z232" s="36"/>
      <c r="AA232" s="36"/>
      <c r="AB232" s="36"/>
      <c r="AC232" s="36"/>
      <c r="AD232" s="36"/>
      <c r="AE232" s="36"/>
      <c r="AT232" s="15" t="s">
        <v>136</v>
      </c>
      <c r="AU232" s="15" t="s">
        <v>74</v>
      </c>
    </row>
    <row r="233" s="12" customFormat="1">
      <c r="A233" s="12"/>
      <c r="B233" s="241"/>
      <c r="C233" s="242"/>
      <c r="D233" s="202" t="s">
        <v>138</v>
      </c>
      <c r="E233" s="243" t="s">
        <v>20</v>
      </c>
      <c r="F233" s="244" t="s">
        <v>617</v>
      </c>
      <c r="G233" s="242"/>
      <c r="H233" s="243" t="s">
        <v>20</v>
      </c>
      <c r="I233" s="245"/>
      <c r="J233" s="245"/>
      <c r="K233" s="242"/>
      <c r="L233" s="242"/>
      <c r="M233" s="246"/>
      <c r="N233" s="247"/>
      <c r="O233" s="248"/>
      <c r="P233" s="248"/>
      <c r="Q233" s="248"/>
      <c r="R233" s="248"/>
      <c r="S233" s="248"/>
      <c r="T233" s="248"/>
      <c r="U233" s="248"/>
      <c r="V233" s="248"/>
      <c r="W233" s="248"/>
      <c r="X233" s="249"/>
      <c r="Y233" s="12"/>
      <c r="Z233" s="12"/>
      <c r="AA233" s="12"/>
      <c r="AB233" s="12"/>
      <c r="AC233" s="12"/>
      <c r="AD233" s="12"/>
      <c r="AE233" s="12"/>
      <c r="AT233" s="250" t="s">
        <v>138</v>
      </c>
      <c r="AU233" s="250" t="s">
        <v>74</v>
      </c>
      <c r="AV233" s="12" t="s">
        <v>78</v>
      </c>
      <c r="AW233" s="12" t="s">
        <v>5</v>
      </c>
      <c r="AX233" s="12" t="s">
        <v>74</v>
      </c>
      <c r="AY233" s="250" t="s">
        <v>134</v>
      </c>
    </row>
    <row r="234" s="10" customFormat="1">
      <c r="A234" s="10"/>
      <c r="B234" s="207"/>
      <c r="C234" s="208"/>
      <c r="D234" s="202" t="s">
        <v>138</v>
      </c>
      <c r="E234" s="209" t="s">
        <v>20</v>
      </c>
      <c r="F234" s="210" t="s">
        <v>613</v>
      </c>
      <c r="G234" s="208"/>
      <c r="H234" s="211">
        <v>30</v>
      </c>
      <c r="I234" s="212"/>
      <c r="J234" s="212"/>
      <c r="K234" s="208"/>
      <c r="L234" s="208"/>
      <c r="M234" s="213"/>
      <c r="N234" s="214"/>
      <c r="O234" s="215"/>
      <c r="P234" s="215"/>
      <c r="Q234" s="215"/>
      <c r="R234" s="215"/>
      <c r="S234" s="215"/>
      <c r="T234" s="215"/>
      <c r="U234" s="215"/>
      <c r="V234" s="215"/>
      <c r="W234" s="215"/>
      <c r="X234" s="216"/>
      <c r="Y234" s="10"/>
      <c r="Z234" s="10"/>
      <c r="AA234" s="10"/>
      <c r="AB234" s="10"/>
      <c r="AC234" s="10"/>
      <c r="AD234" s="10"/>
      <c r="AE234" s="10"/>
      <c r="AT234" s="217" t="s">
        <v>138</v>
      </c>
      <c r="AU234" s="217" t="s">
        <v>74</v>
      </c>
      <c r="AV234" s="10" t="s">
        <v>82</v>
      </c>
      <c r="AW234" s="10" t="s">
        <v>5</v>
      </c>
      <c r="AX234" s="10" t="s">
        <v>78</v>
      </c>
      <c r="AY234" s="217" t="s">
        <v>134</v>
      </c>
    </row>
    <row r="235" s="2" customFormat="1">
      <c r="A235" s="36"/>
      <c r="B235" s="37"/>
      <c r="C235" s="187" t="s">
        <v>344</v>
      </c>
      <c r="D235" s="187" t="s">
        <v>129</v>
      </c>
      <c r="E235" s="189" t="s">
        <v>394</v>
      </c>
      <c r="F235" s="190" t="s">
        <v>395</v>
      </c>
      <c r="G235" s="191" t="s">
        <v>339</v>
      </c>
      <c r="H235" s="192">
        <v>0.81699999999999995</v>
      </c>
      <c r="I235" s="193"/>
      <c r="J235" s="193"/>
      <c r="K235" s="194">
        <f>ROUND(P235*H235,2)</f>
        <v>0</v>
      </c>
      <c r="L235" s="190" t="s">
        <v>133</v>
      </c>
      <c r="M235" s="42"/>
      <c r="N235" s="195" t="s">
        <v>20</v>
      </c>
      <c r="O235" s="196" t="s">
        <v>43</v>
      </c>
      <c r="P235" s="197">
        <f>I235+J235</f>
        <v>0</v>
      </c>
      <c r="Q235" s="197">
        <f>ROUND(I235*H235,2)</f>
        <v>0</v>
      </c>
      <c r="R235" s="197">
        <f>ROUND(J235*H235,2)</f>
        <v>0</v>
      </c>
      <c r="S235" s="82"/>
      <c r="T235" s="198">
        <f>S235*H235</f>
        <v>0</v>
      </c>
      <c r="U235" s="198">
        <v>0</v>
      </c>
      <c r="V235" s="198">
        <f>U235*H235</f>
        <v>0</v>
      </c>
      <c r="W235" s="198">
        <v>0</v>
      </c>
      <c r="X235" s="199">
        <f>W235*H235</f>
        <v>0</v>
      </c>
      <c r="Y235" s="36"/>
      <c r="Z235" s="36"/>
      <c r="AA235" s="36"/>
      <c r="AB235" s="36"/>
      <c r="AC235" s="36"/>
      <c r="AD235" s="36"/>
      <c r="AE235" s="36"/>
      <c r="AR235" s="200" t="s">
        <v>92</v>
      </c>
      <c r="AT235" s="200" t="s">
        <v>129</v>
      </c>
      <c r="AU235" s="200" t="s">
        <v>74</v>
      </c>
      <c r="AY235" s="15" t="s">
        <v>134</v>
      </c>
      <c r="BE235" s="201">
        <f>IF(O235="základní",K235,0)</f>
        <v>0</v>
      </c>
      <c r="BF235" s="201">
        <f>IF(O235="snížená",K235,0)</f>
        <v>0</v>
      </c>
      <c r="BG235" s="201">
        <f>IF(O235="zákl. přenesená",K235,0)</f>
        <v>0</v>
      </c>
      <c r="BH235" s="201">
        <f>IF(O235="sníž. přenesená",K235,0)</f>
        <v>0</v>
      </c>
      <c r="BI235" s="201">
        <f>IF(O235="nulová",K235,0)</f>
        <v>0</v>
      </c>
      <c r="BJ235" s="15" t="s">
        <v>78</v>
      </c>
      <c r="BK235" s="201">
        <f>ROUND(P235*H235,2)</f>
        <v>0</v>
      </c>
      <c r="BL235" s="15" t="s">
        <v>92</v>
      </c>
      <c r="BM235" s="200" t="s">
        <v>618</v>
      </c>
    </row>
    <row r="236" s="2" customFormat="1">
      <c r="A236" s="36"/>
      <c r="B236" s="37"/>
      <c r="C236" s="38"/>
      <c r="D236" s="202" t="s">
        <v>136</v>
      </c>
      <c r="E236" s="38"/>
      <c r="F236" s="203" t="s">
        <v>397</v>
      </c>
      <c r="G236" s="38"/>
      <c r="H236" s="38"/>
      <c r="I236" s="204"/>
      <c r="J236" s="204"/>
      <c r="K236" s="38"/>
      <c r="L236" s="38"/>
      <c r="M236" s="42"/>
      <c r="N236" s="205"/>
      <c r="O236" s="206"/>
      <c r="P236" s="82"/>
      <c r="Q236" s="82"/>
      <c r="R236" s="82"/>
      <c r="S236" s="82"/>
      <c r="T236" s="82"/>
      <c r="U236" s="82"/>
      <c r="V236" s="82"/>
      <c r="W236" s="82"/>
      <c r="X236" s="83"/>
      <c r="Y236" s="36"/>
      <c r="Z236" s="36"/>
      <c r="AA236" s="36"/>
      <c r="AB236" s="36"/>
      <c r="AC236" s="36"/>
      <c r="AD236" s="36"/>
      <c r="AE236" s="36"/>
      <c r="AT236" s="15" t="s">
        <v>136</v>
      </c>
      <c r="AU236" s="15" t="s">
        <v>74</v>
      </c>
    </row>
    <row r="237" s="12" customFormat="1">
      <c r="A237" s="12"/>
      <c r="B237" s="241"/>
      <c r="C237" s="242"/>
      <c r="D237" s="202" t="s">
        <v>138</v>
      </c>
      <c r="E237" s="243" t="s">
        <v>20</v>
      </c>
      <c r="F237" s="244" t="s">
        <v>619</v>
      </c>
      <c r="G237" s="242"/>
      <c r="H237" s="243" t="s">
        <v>20</v>
      </c>
      <c r="I237" s="245"/>
      <c r="J237" s="245"/>
      <c r="K237" s="242"/>
      <c r="L237" s="242"/>
      <c r="M237" s="246"/>
      <c r="N237" s="247"/>
      <c r="O237" s="248"/>
      <c r="P237" s="248"/>
      <c r="Q237" s="248"/>
      <c r="R237" s="248"/>
      <c r="S237" s="248"/>
      <c r="T237" s="248"/>
      <c r="U237" s="248"/>
      <c r="V237" s="248"/>
      <c r="W237" s="248"/>
      <c r="X237" s="249"/>
      <c r="Y237" s="12"/>
      <c r="Z237" s="12"/>
      <c r="AA237" s="12"/>
      <c r="AB237" s="12"/>
      <c r="AC237" s="12"/>
      <c r="AD237" s="12"/>
      <c r="AE237" s="12"/>
      <c r="AT237" s="250" t="s">
        <v>138</v>
      </c>
      <c r="AU237" s="250" t="s">
        <v>74</v>
      </c>
      <c r="AV237" s="12" t="s">
        <v>78</v>
      </c>
      <c r="AW237" s="12" t="s">
        <v>5</v>
      </c>
      <c r="AX237" s="12" t="s">
        <v>74</v>
      </c>
      <c r="AY237" s="250" t="s">
        <v>134</v>
      </c>
    </row>
    <row r="238" s="10" customFormat="1">
      <c r="A238" s="10"/>
      <c r="B238" s="207"/>
      <c r="C238" s="208"/>
      <c r="D238" s="202" t="s">
        <v>138</v>
      </c>
      <c r="E238" s="209" t="s">
        <v>20</v>
      </c>
      <c r="F238" s="210" t="s">
        <v>620</v>
      </c>
      <c r="G238" s="208"/>
      <c r="H238" s="211">
        <v>0.59799999999999998</v>
      </c>
      <c r="I238" s="212"/>
      <c r="J238" s="212"/>
      <c r="K238" s="208"/>
      <c r="L238" s="208"/>
      <c r="M238" s="213"/>
      <c r="N238" s="214"/>
      <c r="O238" s="215"/>
      <c r="P238" s="215"/>
      <c r="Q238" s="215"/>
      <c r="R238" s="215"/>
      <c r="S238" s="215"/>
      <c r="T238" s="215"/>
      <c r="U238" s="215"/>
      <c r="V238" s="215"/>
      <c r="W238" s="215"/>
      <c r="X238" s="216"/>
      <c r="Y238" s="10"/>
      <c r="Z238" s="10"/>
      <c r="AA238" s="10"/>
      <c r="AB238" s="10"/>
      <c r="AC238" s="10"/>
      <c r="AD238" s="10"/>
      <c r="AE238" s="10"/>
      <c r="AT238" s="217" t="s">
        <v>138</v>
      </c>
      <c r="AU238" s="217" t="s">
        <v>74</v>
      </c>
      <c r="AV238" s="10" t="s">
        <v>82</v>
      </c>
      <c r="AW238" s="10" t="s">
        <v>5</v>
      </c>
      <c r="AX238" s="10" t="s">
        <v>74</v>
      </c>
      <c r="AY238" s="217" t="s">
        <v>134</v>
      </c>
    </row>
    <row r="239" s="12" customFormat="1">
      <c r="A239" s="12"/>
      <c r="B239" s="241"/>
      <c r="C239" s="242"/>
      <c r="D239" s="202" t="s">
        <v>138</v>
      </c>
      <c r="E239" s="243" t="s">
        <v>20</v>
      </c>
      <c r="F239" s="244" t="s">
        <v>621</v>
      </c>
      <c r="G239" s="242"/>
      <c r="H239" s="243" t="s">
        <v>20</v>
      </c>
      <c r="I239" s="245"/>
      <c r="J239" s="245"/>
      <c r="K239" s="242"/>
      <c r="L239" s="242"/>
      <c r="M239" s="246"/>
      <c r="N239" s="247"/>
      <c r="O239" s="248"/>
      <c r="P239" s="248"/>
      <c r="Q239" s="248"/>
      <c r="R239" s="248"/>
      <c r="S239" s="248"/>
      <c r="T239" s="248"/>
      <c r="U239" s="248"/>
      <c r="V239" s="248"/>
      <c r="W239" s="248"/>
      <c r="X239" s="249"/>
      <c r="Y239" s="12"/>
      <c r="Z239" s="12"/>
      <c r="AA239" s="12"/>
      <c r="AB239" s="12"/>
      <c r="AC239" s="12"/>
      <c r="AD239" s="12"/>
      <c r="AE239" s="12"/>
      <c r="AT239" s="250" t="s">
        <v>138</v>
      </c>
      <c r="AU239" s="250" t="s">
        <v>74</v>
      </c>
      <c r="AV239" s="12" t="s">
        <v>78</v>
      </c>
      <c r="AW239" s="12" t="s">
        <v>5</v>
      </c>
      <c r="AX239" s="12" t="s">
        <v>74</v>
      </c>
      <c r="AY239" s="250" t="s">
        <v>134</v>
      </c>
    </row>
    <row r="240" s="10" customFormat="1">
      <c r="A240" s="10"/>
      <c r="B240" s="207"/>
      <c r="C240" s="208"/>
      <c r="D240" s="202" t="s">
        <v>138</v>
      </c>
      <c r="E240" s="209" t="s">
        <v>20</v>
      </c>
      <c r="F240" s="210" t="s">
        <v>615</v>
      </c>
      <c r="G240" s="208"/>
      <c r="H240" s="211">
        <v>0.111</v>
      </c>
      <c r="I240" s="212"/>
      <c r="J240" s="212"/>
      <c r="K240" s="208"/>
      <c r="L240" s="208"/>
      <c r="M240" s="213"/>
      <c r="N240" s="214"/>
      <c r="O240" s="215"/>
      <c r="P240" s="215"/>
      <c r="Q240" s="215"/>
      <c r="R240" s="215"/>
      <c r="S240" s="215"/>
      <c r="T240" s="215"/>
      <c r="U240" s="215"/>
      <c r="V240" s="215"/>
      <c r="W240" s="215"/>
      <c r="X240" s="216"/>
      <c r="Y240" s="10"/>
      <c r="Z240" s="10"/>
      <c r="AA240" s="10"/>
      <c r="AB240" s="10"/>
      <c r="AC240" s="10"/>
      <c r="AD240" s="10"/>
      <c r="AE240" s="10"/>
      <c r="AT240" s="217" t="s">
        <v>138</v>
      </c>
      <c r="AU240" s="217" t="s">
        <v>74</v>
      </c>
      <c r="AV240" s="10" t="s">
        <v>82</v>
      </c>
      <c r="AW240" s="10" t="s">
        <v>5</v>
      </c>
      <c r="AX240" s="10" t="s">
        <v>74</v>
      </c>
      <c r="AY240" s="217" t="s">
        <v>134</v>
      </c>
    </row>
    <row r="241" s="10" customFormat="1">
      <c r="A241" s="10"/>
      <c r="B241" s="207"/>
      <c r="C241" s="208"/>
      <c r="D241" s="202" t="s">
        <v>138</v>
      </c>
      <c r="E241" s="209" t="s">
        <v>20</v>
      </c>
      <c r="F241" s="210" t="s">
        <v>622</v>
      </c>
      <c r="G241" s="208"/>
      <c r="H241" s="211">
        <v>0.108</v>
      </c>
      <c r="I241" s="212"/>
      <c r="J241" s="212"/>
      <c r="K241" s="208"/>
      <c r="L241" s="208"/>
      <c r="M241" s="213"/>
      <c r="N241" s="214"/>
      <c r="O241" s="215"/>
      <c r="P241" s="215"/>
      <c r="Q241" s="215"/>
      <c r="R241" s="215"/>
      <c r="S241" s="215"/>
      <c r="T241" s="215"/>
      <c r="U241" s="215"/>
      <c r="V241" s="215"/>
      <c r="W241" s="215"/>
      <c r="X241" s="216"/>
      <c r="Y241" s="10"/>
      <c r="Z241" s="10"/>
      <c r="AA241" s="10"/>
      <c r="AB241" s="10"/>
      <c r="AC241" s="10"/>
      <c r="AD241" s="10"/>
      <c r="AE241" s="10"/>
      <c r="AT241" s="217" t="s">
        <v>138</v>
      </c>
      <c r="AU241" s="217" t="s">
        <v>74</v>
      </c>
      <c r="AV241" s="10" t="s">
        <v>82</v>
      </c>
      <c r="AW241" s="10" t="s">
        <v>5</v>
      </c>
      <c r="AX241" s="10" t="s">
        <v>74</v>
      </c>
      <c r="AY241" s="217" t="s">
        <v>134</v>
      </c>
    </row>
    <row r="242" s="11" customFormat="1">
      <c r="A242" s="11"/>
      <c r="B242" s="218"/>
      <c r="C242" s="219"/>
      <c r="D242" s="202" t="s">
        <v>138</v>
      </c>
      <c r="E242" s="220" t="s">
        <v>20</v>
      </c>
      <c r="F242" s="221" t="s">
        <v>145</v>
      </c>
      <c r="G242" s="219"/>
      <c r="H242" s="222">
        <v>0.81699999999999995</v>
      </c>
      <c r="I242" s="223"/>
      <c r="J242" s="223"/>
      <c r="K242" s="219"/>
      <c r="L242" s="219"/>
      <c r="M242" s="224"/>
      <c r="N242" s="225"/>
      <c r="O242" s="226"/>
      <c r="P242" s="226"/>
      <c r="Q242" s="226"/>
      <c r="R242" s="226"/>
      <c r="S242" s="226"/>
      <c r="T242" s="226"/>
      <c r="U242" s="226"/>
      <c r="V242" s="226"/>
      <c r="W242" s="226"/>
      <c r="X242" s="227"/>
      <c r="Y242" s="11"/>
      <c r="Z242" s="11"/>
      <c r="AA242" s="11"/>
      <c r="AB242" s="11"/>
      <c r="AC242" s="11"/>
      <c r="AD242" s="11"/>
      <c r="AE242" s="11"/>
      <c r="AT242" s="228" t="s">
        <v>138</v>
      </c>
      <c r="AU242" s="228" t="s">
        <v>74</v>
      </c>
      <c r="AV242" s="11" t="s">
        <v>92</v>
      </c>
      <c r="AW242" s="11" t="s">
        <v>5</v>
      </c>
      <c r="AX242" s="11" t="s">
        <v>78</v>
      </c>
      <c r="AY242" s="228" t="s">
        <v>134</v>
      </c>
    </row>
    <row r="243" s="2" customFormat="1" ht="24.15" customHeight="1">
      <c r="A243" s="36"/>
      <c r="B243" s="37"/>
      <c r="C243" s="187" t="s">
        <v>352</v>
      </c>
      <c r="D243" s="188" t="s">
        <v>129</v>
      </c>
      <c r="E243" s="189" t="s">
        <v>404</v>
      </c>
      <c r="F243" s="190" t="s">
        <v>405</v>
      </c>
      <c r="G243" s="191" t="s">
        <v>339</v>
      </c>
      <c r="H243" s="192">
        <v>0.111</v>
      </c>
      <c r="I243" s="193"/>
      <c r="J243" s="193"/>
      <c r="K243" s="194">
        <f>ROUND(P243*H243,2)</f>
        <v>0</v>
      </c>
      <c r="L243" s="190" t="s">
        <v>133</v>
      </c>
      <c r="M243" s="42"/>
      <c r="N243" s="195" t="s">
        <v>20</v>
      </c>
      <c r="O243" s="196" t="s">
        <v>43</v>
      </c>
      <c r="P243" s="197">
        <f>I243+J243</f>
        <v>0</v>
      </c>
      <c r="Q243" s="197">
        <f>ROUND(I243*H243,2)</f>
        <v>0</v>
      </c>
      <c r="R243" s="197">
        <f>ROUND(J243*H243,2)</f>
        <v>0</v>
      </c>
      <c r="S243" s="82"/>
      <c r="T243" s="198">
        <f>S243*H243</f>
        <v>0</v>
      </c>
      <c r="U243" s="198">
        <v>0</v>
      </c>
      <c r="V243" s="198">
        <f>U243*H243</f>
        <v>0</v>
      </c>
      <c r="W243" s="198">
        <v>0</v>
      </c>
      <c r="X243" s="199">
        <f>W243*H243</f>
        <v>0</v>
      </c>
      <c r="Y243" s="36"/>
      <c r="Z243" s="36"/>
      <c r="AA243" s="36"/>
      <c r="AB243" s="36"/>
      <c r="AC243" s="36"/>
      <c r="AD243" s="36"/>
      <c r="AE243" s="36"/>
      <c r="AR243" s="200" t="s">
        <v>92</v>
      </c>
      <c r="AT243" s="200" t="s">
        <v>129</v>
      </c>
      <c r="AU243" s="200" t="s">
        <v>74</v>
      </c>
      <c r="AY243" s="15" t="s">
        <v>134</v>
      </c>
      <c r="BE243" s="201">
        <f>IF(O243="základní",K243,0)</f>
        <v>0</v>
      </c>
      <c r="BF243" s="201">
        <f>IF(O243="snížená",K243,0)</f>
        <v>0</v>
      </c>
      <c r="BG243" s="201">
        <f>IF(O243="zákl. přenesená",K243,0)</f>
        <v>0</v>
      </c>
      <c r="BH243" s="201">
        <f>IF(O243="sníž. přenesená",K243,0)</f>
        <v>0</v>
      </c>
      <c r="BI243" s="201">
        <f>IF(O243="nulová",K243,0)</f>
        <v>0</v>
      </c>
      <c r="BJ243" s="15" t="s">
        <v>78</v>
      </c>
      <c r="BK243" s="201">
        <f>ROUND(P243*H243,2)</f>
        <v>0</v>
      </c>
      <c r="BL243" s="15" t="s">
        <v>92</v>
      </c>
      <c r="BM243" s="200" t="s">
        <v>623</v>
      </c>
    </row>
    <row r="244" s="2" customFormat="1">
      <c r="A244" s="36"/>
      <c r="B244" s="37"/>
      <c r="C244" s="38"/>
      <c r="D244" s="202" t="s">
        <v>136</v>
      </c>
      <c r="E244" s="38"/>
      <c r="F244" s="203" t="s">
        <v>407</v>
      </c>
      <c r="G244" s="38"/>
      <c r="H244" s="38"/>
      <c r="I244" s="204"/>
      <c r="J244" s="204"/>
      <c r="K244" s="38"/>
      <c r="L244" s="38"/>
      <c r="M244" s="42"/>
      <c r="N244" s="205"/>
      <c r="O244" s="206"/>
      <c r="P244" s="82"/>
      <c r="Q244" s="82"/>
      <c r="R244" s="82"/>
      <c r="S244" s="82"/>
      <c r="T244" s="82"/>
      <c r="U244" s="82"/>
      <c r="V244" s="82"/>
      <c r="W244" s="82"/>
      <c r="X244" s="83"/>
      <c r="Y244" s="36"/>
      <c r="Z244" s="36"/>
      <c r="AA244" s="36"/>
      <c r="AB244" s="36"/>
      <c r="AC244" s="36"/>
      <c r="AD244" s="36"/>
      <c r="AE244" s="36"/>
      <c r="AT244" s="15" t="s">
        <v>136</v>
      </c>
      <c r="AU244" s="15" t="s">
        <v>74</v>
      </c>
    </row>
    <row r="245" s="10" customFormat="1">
      <c r="A245" s="10"/>
      <c r="B245" s="207"/>
      <c r="C245" s="208"/>
      <c r="D245" s="202" t="s">
        <v>138</v>
      </c>
      <c r="E245" s="209" t="s">
        <v>20</v>
      </c>
      <c r="F245" s="210" t="s">
        <v>615</v>
      </c>
      <c r="G245" s="208"/>
      <c r="H245" s="211">
        <v>0.111</v>
      </c>
      <c r="I245" s="212"/>
      <c r="J245" s="212"/>
      <c r="K245" s="208"/>
      <c r="L245" s="208"/>
      <c r="M245" s="213"/>
      <c r="N245" s="214"/>
      <c r="O245" s="215"/>
      <c r="P245" s="215"/>
      <c r="Q245" s="215"/>
      <c r="R245" s="215"/>
      <c r="S245" s="215"/>
      <c r="T245" s="215"/>
      <c r="U245" s="215"/>
      <c r="V245" s="215"/>
      <c r="W245" s="215"/>
      <c r="X245" s="216"/>
      <c r="Y245" s="10"/>
      <c r="Z245" s="10"/>
      <c r="AA245" s="10"/>
      <c r="AB245" s="10"/>
      <c r="AC245" s="10"/>
      <c r="AD245" s="10"/>
      <c r="AE245" s="10"/>
      <c r="AT245" s="217" t="s">
        <v>138</v>
      </c>
      <c r="AU245" s="217" t="s">
        <v>74</v>
      </c>
      <c r="AV245" s="10" t="s">
        <v>82</v>
      </c>
      <c r="AW245" s="10" t="s">
        <v>5</v>
      </c>
      <c r="AX245" s="10" t="s">
        <v>78</v>
      </c>
      <c r="AY245" s="217" t="s">
        <v>134</v>
      </c>
    </row>
    <row r="246" s="2" customFormat="1" ht="55.5" customHeight="1">
      <c r="A246" s="36"/>
      <c r="B246" s="37"/>
      <c r="C246" s="187" t="s">
        <v>362</v>
      </c>
      <c r="D246" s="188" t="s">
        <v>129</v>
      </c>
      <c r="E246" s="189" t="s">
        <v>410</v>
      </c>
      <c r="F246" s="190" t="s">
        <v>411</v>
      </c>
      <c r="G246" s="191" t="s">
        <v>339</v>
      </c>
      <c r="H246" s="192">
        <v>0.40699999999999997</v>
      </c>
      <c r="I246" s="193"/>
      <c r="J246" s="193"/>
      <c r="K246" s="194">
        <f>ROUND(P246*H246,2)</f>
        <v>0</v>
      </c>
      <c r="L246" s="190" t="s">
        <v>133</v>
      </c>
      <c r="M246" s="42"/>
      <c r="N246" s="195" t="s">
        <v>20</v>
      </c>
      <c r="O246" s="196" t="s">
        <v>43</v>
      </c>
      <c r="P246" s="197">
        <f>I246+J246</f>
        <v>0</v>
      </c>
      <c r="Q246" s="197">
        <f>ROUND(I246*H246,2)</f>
        <v>0</v>
      </c>
      <c r="R246" s="197">
        <f>ROUND(J246*H246,2)</f>
        <v>0</v>
      </c>
      <c r="S246" s="82"/>
      <c r="T246" s="198">
        <f>S246*H246</f>
        <v>0</v>
      </c>
      <c r="U246" s="198">
        <v>0</v>
      </c>
      <c r="V246" s="198">
        <f>U246*H246</f>
        <v>0</v>
      </c>
      <c r="W246" s="198">
        <v>0</v>
      </c>
      <c r="X246" s="199">
        <f>W246*H246</f>
        <v>0</v>
      </c>
      <c r="Y246" s="36"/>
      <c r="Z246" s="36"/>
      <c r="AA246" s="36"/>
      <c r="AB246" s="36"/>
      <c r="AC246" s="36"/>
      <c r="AD246" s="36"/>
      <c r="AE246" s="36"/>
      <c r="AR246" s="200" t="s">
        <v>92</v>
      </c>
      <c r="AT246" s="200" t="s">
        <v>129</v>
      </c>
      <c r="AU246" s="200" t="s">
        <v>74</v>
      </c>
      <c r="AY246" s="15" t="s">
        <v>134</v>
      </c>
      <c r="BE246" s="201">
        <f>IF(O246="základní",K246,0)</f>
        <v>0</v>
      </c>
      <c r="BF246" s="201">
        <f>IF(O246="snížená",K246,0)</f>
        <v>0</v>
      </c>
      <c r="BG246" s="201">
        <f>IF(O246="zákl. přenesená",K246,0)</f>
        <v>0</v>
      </c>
      <c r="BH246" s="201">
        <f>IF(O246="sníž. přenesená",K246,0)</f>
        <v>0</v>
      </c>
      <c r="BI246" s="201">
        <f>IF(O246="nulová",K246,0)</f>
        <v>0</v>
      </c>
      <c r="BJ246" s="15" t="s">
        <v>78</v>
      </c>
      <c r="BK246" s="201">
        <f>ROUND(P246*H246,2)</f>
        <v>0</v>
      </c>
      <c r="BL246" s="15" t="s">
        <v>92</v>
      </c>
      <c r="BM246" s="200" t="s">
        <v>624</v>
      </c>
    </row>
    <row r="247" s="2" customFormat="1">
      <c r="A247" s="36"/>
      <c r="B247" s="37"/>
      <c r="C247" s="38"/>
      <c r="D247" s="202" t="s">
        <v>136</v>
      </c>
      <c r="E247" s="38"/>
      <c r="F247" s="203" t="s">
        <v>413</v>
      </c>
      <c r="G247" s="38"/>
      <c r="H247" s="38"/>
      <c r="I247" s="204"/>
      <c r="J247" s="204"/>
      <c r="K247" s="38"/>
      <c r="L247" s="38"/>
      <c r="M247" s="42"/>
      <c r="N247" s="205"/>
      <c r="O247" s="206"/>
      <c r="P247" s="82"/>
      <c r="Q247" s="82"/>
      <c r="R247" s="82"/>
      <c r="S247" s="82"/>
      <c r="T247" s="82"/>
      <c r="U247" s="82"/>
      <c r="V247" s="82"/>
      <c r="W247" s="82"/>
      <c r="X247" s="83"/>
      <c r="Y247" s="36"/>
      <c r="Z247" s="36"/>
      <c r="AA247" s="36"/>
      <c r="AB247" s="36"/>
      <c r="AC247" s="36"/>
      <c r="AD247" s="36"/>
      <c r="AE247" s="36"/>
      <c r="AT247" s="15" t="s">
        <v>136</v>
      </c>
      <c r="AU247" s="15" t="s">
        <v>74</v>
      </c>
    </row>
    <row r="248" s="12" customFormat="1">
      <c r="A248" s="12"/>
      <c r="B248" s="241"/>
      <c r="C248" s="242"/>
      <c r="D248" s="202" t="s">
        <v>138</v>
      </c>
      <c r="E248" s="243" t="s">
        <v>20</v>
      </c>
      <c r="F248" s="244" t="s">
        <v>416</v>
      </c>
      <c r="G248" s="242"/>
      <c r="H248" s="243" t="s">
        <v>20</v>
      </c>
      <c r="I248" s="245"/>
      <c r="J248" s="245"/>
      <c r="K248" s="242"/>
      <c r="L248" s="242"/>
      <c r="M248" s="246"/>
      <c r="N248" s="247"/>
      <c r="O248" s="248"/>
      <c r="P248" s="248"/>
      <c r="Q248" s="248"/>
      <c r="R248" s="248"/>
      <c r="S248" s="248"/>
      <c r="T248" s="248"/>
      <c r="U248" s="248"/>
      <c r="V248" s="248"/>
      <c r="W248" s="248"/>
      <c r="X248" s="249"/>
      <c r="Y248" s="12"/>
      <c r="Z248" s="12"/>
      <c r="AA248" s="12"/>
      <c r="AB248" s="12"/>
      <c r="AC248" s="12"/>
      <c r="AD248" s="12"/>
      <c r="AE248" s="12"/>
      <c r="AT248" s="250" t="s">
        <v>138</v>
      </c>
      <c r="AU248" s="250" t="s">
        <v>74</v>
      </c>
      <c r="AV248" s="12" t="s">
        <v>78</v>
      </c>
      <c r="AW248" s="12" t="s">
        <v>5</v>
      </c>
      <c r="AX248" s="12" t="s">
        <v>74</v>
      </c>
      <c r="AY248" s="250" t="s">
        <v>134</v>
      </c>
    </row>
    <row r="249" s="10" customFormat="1">
      <c r="A249" s="10"/>
      <c r="B249" s="207"/>
      <c r="C249" s="208"/>
      <c r="D249" s="202" t="s">
        <v>138</v>
      </c>
      <c r="E249" s="209" t="s">
        <v>20</v>
      </c>
      <c r="F249" s="210" t="s">
        <v>625</v>
      </c>
      <c r="G249" s="208"/>
      <c r="H249" s="211">
        <v>0.29899999999999999</v>
      </c>
      <c r="I249" s="212"/>
      <c r="J249" s="212"/>
      <c r="K249" s="208"/>
      <c r="L249" s="208"/>
      <c r="M249" s="213"/>
      <c r="N249" s="214"/>
      <c r="O249" s="215"/>
      <c r="P249" s="215"/>
      <c r="Q249" s="215"/>
      <c r="R249" s="215"/>
      <c r="S249" s="215"/>
      <c r="T249" s="215"/>
      <c r="U249" s="215"/>
      <c r="V249" s="215"/>
      <c r="W249" s="215"/>
      <c r="X249" s="216"/>
      <c r="Y249" s="10"/>
      <c r="Z249" s="10"/>
      <c r="AA249" s="10"/>
      <c r="AB249" s="10"/>
      <c r="AC249" s="10"/>
      <c r="AD249" s="10"/>
      <c r="AE249" s="10"/>
      <c r="AT249" s="217" t="s">
        <v>138</v>
      </c>
      <c r="AU249" s="217" t="s">
        <v>74</v>
      </c>
      <c r="AV249" s="10" t="s">
        <v>82</v>
      </c>
      <c r="AW249" s="10" t="s">
        <v>5</v>
      </c>
      <c r="AX249" s="10" t="s">
        <v>74</v>
      </c>
      <c r="AY249" s="217" t="s">
        <v>134</v>
      </c>
    </row>
    <row r="250" s="10" customFormat="1">
      <c r="A250" s="10"/>
      <c r="B250" s="207"/>
      <c r="C250" s="208"/>
      <c r="D250" s="202" t="s">
        <v>138</v>
      </c>
      <c r="E250" s="209" t="s">
        <v>20</v>
      </c>
      <c r="F250" s="210" t="s">
        <v>622</v>
      </c>
      <c r="G250" s="208"/>
      <c r="H250" s="211">
        <v>0.108</v>
      </c>
      <c r="I250" s="212"/>
      <c r="J250" s="212"/>
      <c r="K250" s="208"/>
      <c r="L250" s="208"/>
      <c r="M250" s="213"/>
      <c r="N250" s="214"/>
      <c r="O250" s="215"/>
      <c r="P250" s="215"/>
      <c r="Q250" s="215"/>
      <c r="R250" s="215"/>
      <c r="S250" s="215"/>
      <c r="T250" s="215"/>
      <c r="U250" s="215"/>
      <c r="V250" s="215"/>
      <c r="W250" s="215"/>
      <c r="X250" s="216"/>
      <c r="Y250" s="10"/>
      <c r="Z250" s="10"/>
      <c r="AA250" s="10"/>
      <c r="AB250" s="10"/>
      <c r="AC250" s="10"/>
      <c r="AD250" s="10"/>
      <c r="AE250" s="10"/>
      <c r="AT250" s="217" t="s">
        <v>138</v>
      </c>
      <c r="AU250" s="217" t="s">
        <v>74</v>
      </c>
      <c r="AV250" s="10" t="s">
        <v>82</v>
      </c>
      <c r="AW250" s="10" t="s">
        <v>5</v>
      </c>
      <c r="AX250" s="10" t="s">
        <v>74</v>
      </c>
      <c r="AY250" s="217" t="s">
        <v>134</v>
      </c>
    </row>
    <row r="251" s="11" customFormat="1">
      <c r="A251" s="11"/>
      <c r="B251" s="218"/>
      <c r="C251" s="219"/>
      <c r="D251" s="202" t="s">
        <v>138</v>
      </c>
      <c r="E251" s="220" t="s">
        <v>20</v>
      </c>
      <c r="F251" s="221" t="s">
        <v>145</v>
      </c>
      <c r="G251" s="219"/>
      <c r="H251" s="222">
        <v>0.40699999999999997</v>
      </c>
      <c r="I251" s="223"/>
      <c r="J251" s="223"/>
      <c r="K251" s="219"/>
      <c r="L251" s="219"/>
      <c r="M251" s="224"/>
      <c r="N251" s="225"/>
      <c r="O251" s="226"/>
      <c r="P251" s="226"/>
      <c r="Q251" s="226"/>
      <c r="R251" s="226"/>
      <c r="S251" s="226"/>
      <c r="T251" s="226"/>
      <c r="U251" s="226"/>
      <c r="V251" s="226"/>
      <c r="W251" s="226"/>
      <c r="X251" s="227"/>
      <c r="Y251" s="11"/>
      <c r="Z251" s="11"/>
      <c r="AA251" s="11"/>
      <c r="AB251" s="11"/>
      <c r="AC251" s="11"/>
      <c r="AD251" s="11"/>
      <c r="AE251" s="11"/>
      <c r="AT251" s="228" t="s">
        <v>138</v>
      </c>
      <c r="AU251" s="228" t="s">
        <v>74</v>
      </c>
      <c r="AV251" s="11" t="s">
        <v>92</v>
      </c>
      <c r="AW251" s="11" t="s">
        <v>5</v>
      </c>
      <c r="AX251" s="11" t="s">
        <v>78</v>
      </c>
      <c r="AY251" s="228" t="s">
        <v>134</v>
      </c>
    </row>
    <row r="252" s="2" customFormat="1" ht="49.05" customHeight="1">
      <c r="A252" s="36"/>
      <c r="B252" s="37"/>
      <c r="C252" s="187" t="s">
        <v>367</v>
      </c>
      <c r="D252" s="188" t="s">
        <v>129</v>
      </c>
      <c r="E252" s="189" t="s">
        <v>419</v>
      </c>
      <c r="F252" s="190" t="s">
        <v>420</v>
      </c>
      <c r="G252" s="191" t="s">
        <v>339</v>
      </c>
      <c r="H252" s="192">
        <v>0.40999999999999998</v>
      </c>
      <c r="I252" s="193"/>
      <c r="J252" s="193"/>
      <c r="K252" s="194">
        <f>ROUND(P252*H252,2)</f>
        <v>0</v>
      </c>
      <c r="L252" s="190" t="s">
        <v>133</v>
      </c>
      <c r="M252" s="42"/>
      <c r="N252" s="195" t="s">
        <v>20</v>
      </c>
      <c r="O252" s="196" t="s">
        <v>43</v>
      </c>
      <c r="P252" s="197">
        <f>I252+J252</f>
        <v>0</v>
      </c>
      <c r="Q252" s="197">
        <f>ROUND(I252*H252,2)</f>
        <v>0</v>
      </c>
      <c r="R252" s="197">
        <f>ROUND(J252*H252,2)</f>
        <v>0</v>
      </c>
      <c r="S252" s="82"/>
      <c r="T252" s="198">
        <f>S252*H252</f>
        <v>0</v>
      </c>
      <c r="U252" s="198">
        <v>0</v>
      </c>
      <c r="V252" s="198">
        <f>U252*H252</f>
        <v>0</v>
      </c>
      <c r="W252" s="198">
        <v>0</v>
      </c>
      <c r="X252" s="199">
        <f>W252*H252</f>
        <v>0</v>
      </c>
      <c r="Y252" s="36"/>
      <c r="Z252" s="36"/>
      <c r="AA252" s="36"/>
      <c r="AB252" s="36"/>
      <c r="AC252" s="36"/>
      <c r="AD252" s="36"/>
      <c r="AE252" s="36"/>
      <c r="AR252" s="200" t="s">
        <v>92</v>
      </c>
      <c r="AT252" s="200" t="s">
        <v>129</v>
      </c>
      <c r="AU252" s="200" t="s">
        <v>74</v>
      </c>
      <c r="AY252" s="15" t="s">
        <v>134</v>
      </c>
      <c r="BE252" s="201">
        <f>IF(O252="základní",K252,0)</f>
        <v>0</v>
      </c>
      <c r="BF252" s="201">
        <f>IF(O252="snížená",K252,0)</f>
        <v>0</v>
      </c>
      <c r="BG252" s="201">
        <f>IF(O252="zákl. přenesená",K252,0)</f>
        <v>0</v>
      </c>
      <c r="BH252" s="201">
        <f>IF(O252="sníž. přenesená",K252,0)</f>
        <v>0</v>
      </c>
      <c r="BI252" s="201">
        <f>IF(O252="nulová",K252,0)</f>
        <v>0</v>
      </c>
      <c r="BJ252" s="15" t="s">
        <v>78</v>
      </c>
      <c r="BK252" s="201">
        <f>ROUND(P252*H252,2)</f>
        <v>0</v>
      </c>
      <c r="BL252" s="15" t="s">
        <v>92</v>
      </c>
      <c r="BM252" s="200" t="s">
        <v>626</v>
      </c>
    </row>
    <row r="253" s="2" customFormat="1">
      <c r="A253" s="36"/>
      <c r="B253" s="37"/>
      <c r="C253" s="38"/>
      <c r="D253" s="202" t="s">
        <v>136</v>
      </c>
      <c r="E253" s="38"/>
      <c r="F253" s="203" t="s">
        <v>422</v>
      </c>
      <c r="G253" s="38"/>
      <c r="H253" s="38"/>
      <c r="I253" s="204"/>
      <c r="J253" s="204"/>
      <c r="K253" s="38"/>
      <c r="L253" s="38"/>
      <c r="M253" s="42"/>
      <c r="N253" s="205"/>
      <c r="O253" s="206"/>
      <c r="P253" s="82"/>
      <c r="Q253" s="82"/>
      <c r="R253" s="82"/>
      <c r="S253" s="82"/>
      <c r="T253" s="82"/>
      <c r="U253" s="82"/>
      <c r="V253" s="82"/>
      <c r="W253" s="82"/>
      <c r="X253" s="83"/>
      <c r="Y253" s="36"/>
      <c r="Z253" s="36"/>
      <c r="AA253" s="36"/>
      <c r="AB253" s="36"/>
      <c r="AC253" s="36"/>
      <c r="AD253" s="36"/>
      <c r="AE253" s="36"/>
      <c r="AT253" s="15" t="s">
        <v>136</v>
      </c>
      <c r="AU253" s="15" t="s">
        <v>74</v>
      </c>
    </row>
    <row r="254" s="12" customFormat="1">
      <c r="A254" s="12"/>
      <c r="B254" s="241"/>
      <c r="C254" s="242"/>
      <c r="D254" s="202" t="s">
        <v>138</v>
      </c>
      <c r="E254" s="243" t="s">
        <v>20</v>
      </c>
      <c r="F254" s="244" t="s">
        <v>627</v>
      </c>
      <c r="G254" s="242"/>
      <c r="H254" s="243" t="s">
        <v>20</v>
      </c>
      <c r="I254" s="245"/>
      <c r="J254" s="245"/>
      <c r="K254" s="242"/>
      <c r="L254" s="242"/>
      <c r="M254" s="246"/>
      <c r="N254" s="247"/>
      <c r="O254" s="248"/>
      <c r="P254" s="248"/>
      <c r="Q254" s="248"/>
      <c r="R254" s="248"/>
      <c r="S254" s="248"/>
      <c r="T254" s="248"/>
      <c r="U254" s="248"/>
      <c r="V254" s="248"/>
      <c r="W254" s="248"/>
      <c r="X254" s="249"/>
      <c r="Y254" s="12"/>
      <c r="Z254" s="12"/>
      <c r="AA254" s="12"/>
      <c r="AB254" s="12"/>
      <c r="AC254" s="12"/>
      <c r="AD254" s="12"/>
      <c r="AE254" s="12"/>
      <c r="AT254" s="250" t="s">
        <v>138</v>
      </c>
      <c r="AU254" s="250" t="s">
        <v>74</v>
      </c>
      <c r="AV254" s="12" t="s">
        <v>78</v>
      </c>
      <c r="AW254" s="12" t="s">
        <v>5</v>
      </c>
      <c r="AX254" s="12" t="s">
        <v>74</v>
      </c>
      <c r="AY254" s="250" t="s">
        <v>134</v>
      </c>
    </row>
    <row r="255" s="10" customFormat="1">
      <c r="A255" s="10"/>
      <c r="B255" s="207"/>
      <c r="C255" s="208"/>
      <c r="D255" s="202" t="s">
        <v>138</v>
      </c>
      <c r="E255" s="209" t="s">
        <v>20</v>
      </c>
      <c r="F255" s="210" t="s">
        <v>628</v>
      </c>
      <c r="G255" s="208"/>
      <c r="H255" s="211">
        <v>0.40999999999999998</v>
      </c>
      <c r="I255" s="212"/>
      <c r="J255" s="212"/>
      <c r="K255" s="208"/>
      <c r="L255" s="208"/>
      <c r="M255" s="213"/>
      <c r="N255" s="214"/>
      <c r="O255" s="215"/>
      <c r="P255" s="215"/>
      <c r="Q255" s="215"/>
      <c r="R255" s="215"/>
      <c r="S255" s="215"/>
      <c r="T255" s="215"/>
      <c r="U255" s="215"/>
      <c r="V255" s="215"/>
      <c r="W255" s="215"/>
      <c r="X255" s="216"/>
      <c r="Y255" s="10"/>
      <c r="Z255" s="10"/>
      <c r="AA255" s="10"/>
      <c r="AB255" s="10"/>
      <c r="AC255" s="10"/>
      <c r="AD255" s="10"/>
      <c r="AE255" s="10"/>
      <c r="AT255" s="217" t="s">
        <v>138</v>
      </c>
      <c r="AU255" s="217" t="s">
        <v>74</v>
      </c>
      <c r="AV255" s="10" t="s">
        <v>82</v>
      </c>
      <c r="AW255" s="10" t="s">
        <v>5</v>
      </c>
      <c r="AX255" s="10" t="s">
        <v>78</v>
      </c>
      <c r="AY255" s="217" t="s">
        <v>134</v>
      </c>
    </row>
    <row r="256" s="2" customFormat="1" ht="24.15" customHeight="1">
      <c r="A256" s="36"/>
      <c r="B256" s="37"/>
      <c r="C256" s="187" t="s">
        <v>374</v>
      </c>
      <c r="D256" s="229" t="s">
        <v>129</v>
      </c>
      <c r="E256" s="189" t="s">
        <v>428</v>
      </c>
      <c r="F256" s="190" t="s">
        <v>429</v>
      </c>
      <c r="G256" s="191" t="s">
        <v>339</v>
      </c>
      <c r="H256" s="192">
        <v>33.408999999999999</v>
      </c>
      <c r="I256" s="193"/>
      <c r="J256" s="193"/>
      <c r="K256" s="194">
        <f>ROUND(P256*H256,2)</f>
        <v>0</v>
      </c>
      <c r="L256" s="190" t="s">
        <v>133</v>
      </c>
      <c r="M256" s="42"/>
      <c r="N256" s="195" t="s">
        <v>20</v>
      </c>
      <c r="O256" s="196" t="s">
        <v>43</v>
      </c>
      <c r="P256" s="197">
        <f>I256+J256</f>
        <v>0</v>
      </c>
      <c r="Q256" s="197">
        <f>ROUND(I256*H256,2)</f>
        <v>0</v>
      </c>
      <c r="R256" s="197">
        <f>ROUND(J256*H256,2)</f>
        <v>0</v>
      </c>
      <c r="S256" s="82"/>
      <c r="T256" s="198">
        <f>S256*H256</f>
        <v>0</v>
      </c>
      <c r="U256" s="198">
        <v>0</v>
      </c>
      <c r="V256" s="198">
        <f>U256*H256</f>
        <v>0</v>
      </c>
      <c r="W256" s="198">
        <v>0</v>
      </c>
      <c r="X256" s="199">
        <f>W256*H256</f>
        <v>0</v>
      </c>
      <c r="Y256" s="36"/>
      <c r="Z256" s="36"/>
      <c r="AA256" s="36"/>
      <c r="AB256" s="36"/>
      <c r="AC256" s="36"/>
      <c r="AD256" s="36"/>
      <c r="AE256" s="36"/>
      <c r="AR256" s="200" t="s">
        <v>92</v>
      </c>
      <c r="AT256" s="200" t="s">
        <v>129</v>
      </c>
      <c r="AU256" s="200" t="s">
        <v>74</v>
      </c>
      <c r="AY256" s="15" t="s">
        <v>134</v>
      </c>
      <c r="BE256" s="201">
        <f>IF(O256="základní",K256,0)</f>
        <v>0</v>
      </c>
      <c r="BF256" s="201">
        <f>IF(O256="snížená",K256,0)</f>
        <v>0</v>
      </c>
      <c r="BG256" s="201">
        <f>IF(O256="zákl. přenesená",K256,0)</f>
        <v>0</v>
      </c>
      <c r="BH256" s="201">
        <f>IF(O256="sníž. přenesená",K256,0)</f>
        <v>0</v>
      </c>
      <c r="BI256" s="201">
        <f>IF(O256="nulová",K256,0)</f>
        <v>0</v>
      </c>
      <c r="BJ256" s="15" t="s">
        <v>78</v>
      </c>
      <c r="BK256" s="201">
        <f>ROUND(P256*H256,2)</f>
        <v>0</v>
      </c>
      <c r="BL256" s="15" t="s">
        <v>92</v>
      </c>
      <c r="BM256" s="200" t="s">
        <v>629</v>
      </c>
    </row>
    <row r="257" s="2" customFormat="1">
      <c r="A257" s="36"/>
      <c r="B257" s="37"/>
      <c r="C257" s="38"/>
      <c r="D257" s="202" t="s">
        <v>136</v>
      </c>
      <c r="E257" s="38"/>
      <c r="F257" s="203" t="s">
        <v>431</v>
      </c>
      <c r="G257" s="38"/>
      <c r="H257" s="38"/>
      <c r="I257" s="204"/>
      <c r="J257" s="204"/>
      <c r="K257" s="38"/>
      <c r="L257" s="38"/>
      <c r="M257" s="42"/>
      <c r="N257" s="205"/>
      <c r="O257" s="206"/>
      <c r="P257" s="82"/>
      <c r="Q257" s="82"/>
      <c r="R257" s="82"/>
      <c r="S257" s="82"/>
      <c r="T257" s="82"/>
      <c r="U257" s="82"/>
      <c r="V257" s="82"/>
      <c r="W257" s="82"/>
      <c r="X257" s="83"/>
      <c r="Y257" s="36"/>
      <c r="Z257" s="36"/>
      <c r="AA257" s="36"/>
      <c r="AB257" s="36"/>
      <c r="AC257" s="36"/>
      <c r="AD257" s="36"/>
      <c r="AE257" s="36"/>
      <c r="AT257" s="15" t="s">
        <v>136</v>
      </c>
      <c r="AU257" s="15" t="s">
        <v>74</v>
      </c>
    </row>
    <row r="258" s="12" customFormat="1">
      <c r="A258" s="12"/>
      <c r="B258" s="241"/>
      <c r="C258" s="242"/>
      <c r="D258" s="202" t="s">
        <v>138</v>
      </c>
      <c r="E258" s="243" t="s">
        <v>20</v>
      </c>
      <c r="F258" s="244" t="s">
        <v>630</v>
      </c>
      <c r="G258" s="242"/>
      <c r="H258" s="243" t="s">
        <v>20</v>
      </c>
      <c r="I258" s="245"/>
      <c r="J258" s="245"/>
      <c r="K258" s="242"/>
      <c r="L258" s="242"/>
      <c r="M258" s="246"/>
      <c r="N258" s="247"/>
      <c r="O258" s="248"/>
      <c r="P258" s="248"/>
      <c r="Q258" s="248"/>
      <c r="R258" s="248"/>
      <c r="S258" s="248"/>
      <c r="T258" s="248"/>
      <c r="U258" s="248"/>
      <c r="V258" s="248"/>
      <c r="W258" s="248"/>
      <c r="X258" s="249"/>
      <c r="Y258" s="12"/>
      <c r="Z258" s="12"/>
      <c r="AA258" s="12"/>
      <c r="AB258" s="12"/>
      <c r="AC258" s="12"/>
      <c r="AD258" s="12"/>
      <c r="AE258" s="12"/>
      <c r="AT258" s="250" t="s">
        <v>138</v>
      </c>
      <c r="AU258" s="250" t="s">
        <v>74</v>
      </c>
      <c r="AV258" s="12" t="s">
        <v>78</v>
      </c>
      <c r="AW258" s="12" t="s">
        <v>5</v>
      </c>
      <c r="AX258" s="12" t="s">
        <v>74</v>
      </c>
      <c r="AY258" s="250" t="s">
        <v>134</v>
      </c>
    </row>
    <row r="259" s="10" customFormat="1">
      <c r="A259" s="10"/>
      <c r="B259" s="207"/>
      <c r="C259" s="208"/>
      <c r="D259" s="202" t="s">
        <v>138</v>
      </c>
      <c r="E259" s="209" t="s">
        <v>20</v>
      </c>
      <c r="F259" s="210" t="s">
        <v>631</v>
      </c>
      <c r="G259" s="208"/>
      <c r="H259" s="211">
        <v>18.719999999999999</v>
      </c>
      <c r="I259" s="212"/>
      <c r="J259" s="212"/>
      <c r="K259" s="208"/>
      <c r="L259" s="208"/>
      <c r="M259" s="213"/>
      <c r="N259" s="214"/>
      <c r="O259" s="215"/>
      <c r="P259" s="215"/>
      <c r="Q259" s="215"/>
      <c r="R259" s="215"/>
      <c r="S259" s="215"/>
      <c r="T259" s="215"/>
      <c r="U259" s="215"/>
      <c r="V259" s="215"/>
      <c r="W259" s="215"/>
      <c r="X259" s="216"/>
      <c r="Y259" s="10"/>
      <c r="Z259" s="10"/>
      <c r="AA259" s="10"/>
      <c r="AB259" s="10"/>
      <c r="AC259" s="10"/>
      <c r="AD259" s="10"/>
      <c r="AE259" s="10"/>
      <c r="AT259" s="217" t="s">
        <v>138</v>
      </c>
      <c r="AU259" s="217" t="s">
        <v>74</v>
      </c>
      <c r="AV259" s="10" t="s">
        <v>82</v>
      </c>
      <c r="AW259" s="10" t="s">
        <v>5</v>
      </c>
      <c r="AX259" s="10" t="s">
        <v>74</v>
      </c>
      <c r="AY259" s="217" t="s">
        <v>134</v>
      </c>
    </row>
    <row r="260" s="12" customFormat="1">
      <c r="A260" s="12"/>
      <c r="B260" s="241"/>
      <c r="C260" s="242"/>
      <c r="D260" s="202" t="s">
        <v>138</v>
      </c>
      <c r="E260" s="243" t="s">
        <v>20</v>
      </c>
      <c r="F260" s="244" t="s">
        <v>632</v>
      </c>
      <c r="G260" s="242"/>
      <c r="H260" s="243" t="s">
        <v>20</v>
      </c>
      <c r="I260" s="245"/>
      <c r="J260" s="245"/>
      <c r="K260" s="242"/>
      <c r="L260" s="242"/>
      <c r="M260" s="246"/>
      <c r="N260" s="247"/>
      <c r="O260" s="248"/>
      <c r="P260" s="248"/>
      <c r="Q260" s="248"/>
      <c r="R260" s="248"/>
      <c r="S260" s="248"/>
      <c r="T260" s="248"/>
      <c r="U260" s="248"/>
      <c r="V260" s="248"/>
      <c r="W260" s="248"/>
      <c r="X260" s="249"/>
      <c r="Y260" s="12"/>
      <c r="Z260" s="12"/>
      <c r="AA260" s="12"/>
      <c r="AB260" s="12"/>
      <c r="AC260" s="12"/>
      <c r="AD260" s="12"/>
      <c r="AE260" s="12"/>
      <c r="AT260" s="250" t="s">
        <v>138</v>
      </c>
      <c r="AU260" s="250" t="s">
        <v>74</v>
      </c>
      <c r="AV260" s="12" t="s">
        <v>78</v>
      </c>
      <c r="AW260" s="12" t="s">
        <v>5</v>
      </c>
      <c r="AX260" s="12" t="s">
        <v>74</v>
      </c>
      <c r="AY260" s="250" t="s">
        <v>134</v>
      </c>
    </row>
    <row r="261" s="10" customFormat="1">
      <c r="A261" s="10"/>
      <c r="B261" s="207"/>
      <c r="C261" s="208"/>
      <c r="D261" s="202" t="s">
        <v>138</v>
      </c>
      <c r="E261" s="209" t="s">
        <v>20</v>
      </c>
      <c r="F261" s="210" t="s">
        <v>633</v>
      </c>
      <c r="G261" s="208"/>
      <c r="H261" s="211">
        <v>7.4880000000000004</v>
      </c>
      <c r="I261" s="212"/>
      <c r="J261" s="212"/>
      <c r="K261" s="208"/>
      <c r="L261" s="208"/>
      <c r="M261" s="213"/>
      <c r="N261" s="214"/>
      <c r="O261" s="215"/>
      <c r="P261" s="215"/>
      <c r="Q261" s="215"/>
      <c r="R261" s="215"/>
      <c r="S261" s="215"/>
      <c r="T261" s="215"/>
      <c r="U261" s="215"/>
      <c r="V261" s="215"/>
      <c r="W261" s="215"/>
      <c r="X261" s="216"/>
      <c r="Y261" s="10"/>
      <c r="Z261" s="10"/>
      <c r="AA261" s="10"/>
      <c r="AB261" s="10"/>
      <c r="AC261" s="10"/>
      <c r="AD261" s="10"/>
      <c r="AE261" s="10"/>
      <c r="AT261" s="217" t="s">
        <v>138</v>
      </c>
      <c r="AU261" s="217" t="s">
        <v>74</v>
      </c>
      <c r="AV261" s="10" t="s">
        <v>82</v>
      </c>
      <c r="AW261" s="10" t="s">
        <v>5</v>
      </c>
      <c r="AX261" s="10" t="s">
        <v>74</v>
      </c>
      <c r="AY261" s="217" t="s">
        <v>134</v>
      </c>
    </row>
    <row r="262" s="12" customFormat="1">
      <c r="A262" s="12"/>
      <c r="B262" s="241"/>
      <c r="C262" s="242"/>
      <c r="D262" s="202" t="s">
        <v>138</v>
      </c>
      <c r="E262" s="243" t="s">
        <v>20</v>
      </c>
      <c r="F262" s="244" t="s">
        <v>439</v>
      </c>
      <c r="G262" s="242"/>
      <c r="H262" s="243" t="s">
        <v>20</v>
      </c>
      <c r="I262" s="245"/>
      <c r="J262" s="245"/>
      <c r="K262" s="242"/>
      <c r="L262" s="242"/>
      <c r="M262" s="246"/>
      <c r="N262" s="247"/>
      <c r="O262" s="248"/>
      <c r="P262" s="248"/>
      <c r="Q262" s="248"/>
      <c r="R262" s="248"/>
      <c r="S262" s="248"/>
      <c r="T262" s="248"/>
      <c r="U262" s="248"/>
      <c r="V262" s="248"/>
      <c r="W262" s="248"/>
      <c r="X262" s="249"/>
      <c r="Y262" s="12"/>
      <c r="Z262" s="12"/>
      <c r="AA262" s="12"/>
      <c r="AB262" s="12"/>
      <c r="AC262" s="12"/>
      <c r="AD262" s="12"/>
      <c r="AE262" s="12"/>
      <c r="AT262" s="250" t="s">
        <v>138</v>
      </c>
      <c r="AU262" s="250" t="s">
        <v>74</v>
      </c>
      <c r="AV262" s="12" t="s">
        <v>78</v>
      </c>
      <c r="AW262" s="12" t="s">
        <v>5</v>
      </c>
      <c r="AX262" s="12" t="s">
        <v>74</v>
      </c>
      <c r="AY262" s="250" t="s">
        <v>134</v>
      </c>
    </row>
    <row r="263" s="10" customFormat="1">
      <c r="A263" s="10"/>
      <c r="B263" s="207"/>
      <c r="C263" s="208"/>
      <c r="D263" s="202" t="s">
        <v>138</v>
      </c>
      <c r="E263" s="209" t="s">
        <v>20</v>
      </c>
      <c r="F263" s="210" t="s">
        <v>634</v>
      </c>
      <c r="G263" s="208"/>
      <c r="H263" s="211">
        <v>7.2009999999999996</v>
      </c>
      <c r="I263" s="212"/>
      <c r="J263" s="212"/>
      <c r="K263" s="208"/>
      <c r="L263" s="208"/>
      <c r="M263" s="213"/>
      <c r="N263" s="214"/>
      <c r="O263" s="215"/>
      <c r="P263" s="215"/>
      <c r="Q263" s="215"/>
      <c r="R263" s="215"/>
      <c r="S263" s="215"/>
      <c r="T263" s="215"/>
      <c r="U263" s="215"/>
      <c r="V263" s="215"/>
      <c r="W263" s="215"/>
      <c r="X263" s="216"/>
      <c r="Y263" s="10"/>
      <c r="Z263" s="10"/>
      <c r="AA263" s="10"/>
      <c r="AB263" s="10"/>
      <c r="AC263" s="10"/>
      <c r="AD263" s="10"/>
      <c r="AE263" s="10"/>
      <c r="AT263" s="217" t="s">
        <v>138</v>
      </c>
      <c r="AU263" s="217" t="s">
        <v>74</v>
      </c>
      <c r="AV263" s="10" t="s">
        <v>82</v>
      </c>
      <c r="AW263" s="10" t="s">
        <v>5</v>
      </c>
      <c r="AX263" s="10" t="s">
        <v>74</v>
      </c>
      <c r="AY263" s="217" t="s">
        <v>134</v>
      </c>
    </row>
    <row r="264" s="11" customFormat="1">
      <c r="A264" s="11"/>
      <c r="B264" s="218"/>
      <c r="C264" s="219"/>
      <c r="D264" s="202" t="s">
        <v>138</v>
      </c>
      <c r="E264" s="220" t="s">
        <v>20</v>
      </c>
      <c r="F264" s="221" t="s">
        <v>145</v>
      </c>
      <c r="G264" s="219"/>
      <c r="H264" s="222">
        <v>33.408999999999999</v>
      </c>
      <c r="I264" s="223"/>
      <c r="J264" s="223"/>
      <c r="K264" s="219"/>
      <c r="L264" s="219"/>
      <c r="M264" s="224"/>
      <c r="N264" s="225"/>
      <c r="O264" s="226"/>
      <c r="P264" s="226"/>
      <c r="Q264" s="226"/>
      <c r="R264" s="226"/>
      <c r="S264" s="226"/>
      <c r="T264" s="226"/>
      <c r="U264" s="226"/>
      <c r="V264" s="226"/>
      <c r="W264" s="226"/>
      <c r="X264" s="227"/>
      <c r="Y264" s="11"/>
      <c r="Z264" s="11"/>
      <c r="AA264" s="11"/>
      <c r="AB264" s="11"/>
      <c r="AC264" s="11"/>
      <c r="AD264" s="11"/>
      <c r="AE264" s="11"/>
      <c r="AT264" s="228" t="s">
        <v>138</v>
      </c>
      <c r="AU264" s="228" t="s">
        <v>74</v>
      </c>
      <c r="AV264" s="11" t="s">
        <v>92</v>
      </c>
      <c r="AW264" s="11" t="s">
        <v>5</v>
      </c>
      <c r="AX264" s="11" t="s">
        <v>78</v>
      </c>
      <c r="AY264" s="228" t="s">
        <v>134</v>
      </c>
    </row>
    <row r="265" s="2" customFormat="1" ht="24.15" customHeight="1">
      <c r="A265" s="36"/>
      <c r="B265" s="37"/>
      <c r="C265" s="187" t="s">
        <v>384</v>
      </c>
      <c r="D265" s="229" t="s">
        <v>129</v>
      </c>
      <c r="E265" s="189" t="s">
        <v>443</v>
      </c>
      <c r="F265" s="190" t="s">
        <v>444</v>
      </c>
      <c r="G265" s="191" t="s">
        <v>339</v>
      </c>
      <c r="H265" s="192">
        <v>33.408999999999999</v>
      </c>
      <c r="I265" s="193"/>
      <c r="J265" s="193"/>
      <c r="K265" s="194">
        <f>ROUND(P265*H265,2)</f>
        <v>0</v>
      </c>
      <c r="L265" s="190" t="s">
        <v>133</v>
      </c>
      <c r="M265" s="42"/>
      <c r="N265" s="195" t="s">
        <v>20</v>
      </c>
      <c r="O265" s="196" t="s">
        <v>43</v>
      </c>
      <c r="P265" s="197">
        <f>I265+J265</f>
        <v>0</v>
      </c>
      <c r="Q265" s="197">
        <f>ROUND(I265*H265,2)</f>
        <v>0</v>
      </c>
      <c r="R265" s="197">
        <f>ROUND(J265*H265,2)</f>
        <v>0</v>
      </c>
      <c r="S265" s="82"/>
      <c r="T265" s="198">
        <f>S265*H265</f>
        <v>0</v>
      </c>
      <c r="U265" s="198">
        <v>0</v>
      </c>
      <c r="V265" s="198">
        <f>U265*H265</f>
        <v>0</v>
      </c>
      <c r="W265" s="198">
        <v>0</v>
      </c>
      <c r="X265" s="199">
        <f>W265*H265</f>
        <v>0</v>
      </c>
      <c r="Y265" s="36"/>
      <c r="Z265" s="36"/>
      <c r="AA265" s="36"/>
      <c r="AB265" s="36"/>
      <c r="AC265" s="36"/>
      <c r="AD265" s="36"/>
      <c r="AE265" s="36"/>
      <c r="AR265" s="200" t="s">
        <v>92</v>
      </c>
      <c r="AT265" s="200" t="s">
        <v>129</v>
      </c>
      <c r="AU265" s="200" t="s">
        <v>74</v>
      </c>
      <c r="AY265" s="15" t="s">
        <v>134</v>
      </c>
      <c r="BE265" s="201">
        <f>IF(O265="základní",K265,0)</f>
        <v>0</v>
      </c>
      <c r="BF265" s="201">
        <f>IF(O265="snížená",K265,0)</f>
        <v>0</v>
      </c>
      <c r="BG265" s="201">
        <f>IF(O265="zákl. přenesená",K265,0)</f>
        <v>0</v>
      </c>
      <c r="BH265" s="201">
        <f>IF(O265="sníž. přenesená",K265,0)</f>
        <v>0</v>
      </c>
      <c r="BI265" s="201">
        <f>IF(O265="nulová",K265,0)</f>
        <v>0</v>
      </c>
      <c r="BJ265" s="15" t="s">
        <v>78</v>
      </c>
      <c r="BK265" s="201">
        <f>ROUND(P265*H265,2)</f>
        <v>0</v>
      </c>
      <c r="BL265" s="15" t="s">
        <v>92</v>
      </c>
      <c r="BM265" s="200" t="s">
        <v>635</v>
      </c>
    </row>
    <row r="266" s="2" customFormat="1">
      <c r="A266" s="36"/>
      <c r="B266" s="37"/>
      <c r="C266" s="38"/>
      <c r="D266" s="202" t="s">
        <v>136</v>
      </c>
      <c r="E266" s="38"/>
      <c r="F266" s="203" t="s">
        <v>446</v>
      </c>
      <c r="G266" s="38"/>
      <c r="H266" s="38"/>
      <c r="I266" s="204"/>
      <c r="J266" s="204"/>
      <c r="K266" s="38"/>
      <c r="L266" s="38"/>
      <c r="M266" s="42"/>
      <c r="N266" s="205"/>
      <c r="O266" s="206"/>
      <c r="P266" s="82"/>
      <c r="Q266" s="82"/>
      <c r="R266" s="82"/>
      <c r="S266" s="82"/>
      <c r="T266" s="82"/>
      <c r="U266" s="82"/>
      <c r="V266" s="82"/>
      <c r="W266" s="82"/>
      <c r="X266" s="83"/>
      <c r="Y266" s="36"/>
      <c r="Z266" s="36"/>
      <c r="AA266" s="36"/>
      <c r="AB266" s="36"/>
      <c r="AC266" s="36"/>
      <c r="AD266" s="36"/>
      <c r="AE266" s="36"/>
      <c r="AT266" s="15" t="s">
        <v>136</v>
      </c>
      <c r="AU266" s="15" t="s">
        <v>74</v>
      </c>
    </row>
    <row r="267" s="2" customFormat="1" ht="66.75" customHeight="1">
      <c r="A267" s="36"/>
      <c r="B267" s="37"/>
      <c r="C267" s="187" t="s">
        <v>393</v>
      </c>
      <c r="D267" s="188" t="s">
        <v>129</v>
      </c>
      <c r="E267" s="189" t="s">
        <v>448</v>
      </c>
      <c r="F267" s="190" t="s">
        <v>449</v>
      </c>
      <c r="G267" s="191" t="s">
        <v>339</v>
      </c>
      <c r="H267" s="192">
        <v>33.408999999999999</v>
      </c>
      <c r="I267" s="193"/>
      <c r="J267" s="193"/>
      <c r="K267" s="194">
        <f>ROUND(P267*H267,2)</f>
        <v>0</v>
      </c>
      <c r="L267" s="190" t="s">
        <v>133</v>
      </c>
      <c r="M267" s="42"/>
      <c r="N267" s="195" t="s">
        <v>20</v>
      </c>
      <c r="O267" s="196" t="s">
        <v>43</v>
      </c>
      <c r="P267" s="197">
        <f>I267+J267</f>
        <v>0</v>
      </c>
      <c r="Q267" s="197">
        <f>ROUND(I267*H267,2)</f>
        <v>0</v>
      </c>
      <c r="R267" s="197">
        <f>ROUND(J267*H267,2)</f>
        <v>0</v>
      </c>
      <c r="S267" s="82"/>
      <c r="T267" s="198">
        <f>S267*H267</f>
        <v>0</v>
      </c>
      <c r="U267" s="198">
        <v>0</v>
      </c>
      <c r="V267" s="198">
        <f>U267*H267</f>
        <v>0</v>
      </c>
      <c r="W267" s="198">
        <v>0</v>
      </c>
      <c r="X267" s="199">
        <f>W267*H267</f>
        <v>0</v>
      </c>
      <c r="Y267" s="36"/>
      <c r="Z267" s="36"/>
      <c r="AA267" s="36"/>
      <c r="AB267" s="36"/>
      <c r="AC267" s="36"/>
      <c r="AD267" s="36"/>
      <c r="AE267" s="36"/>
      <c r="AR267" s="200" t="s">
        <v>92</v>
      </c>
      <c r="AT267" s="200" t="s">
        <v>129</v>
      </c>
      <c r="AU267" s="200" t="s">
        <v>74</v>
      </c>
      <c r="AY267" s="15" t="s">
        <v>134</v>
      </c>
      <c r="BE267" s="201">
        <f>IF(O267="základní",K267,0)</f>
        <v>0</v>
      </c>
      <c r="BF267" s="201">
        <f>IF(O267="snížená",K267,0)</f>
        <v>0</v>
      </c>
      <c r="BG267" s="201">
        <f>IF(O267="zákl. přenesená",K267,0)</f>
        <v>0</v>
      </c>
      <c r="BH267" s="201">
        <f>IF(O267="sníž. přenesená",K267,0)</f>
        <v>0</v>
      </c>
      <c r="BI267" s="201">
        <f>IF(O267="nulová",K267,0)</f>
        <v>0</v>
      </c>
      <c r="BJ267" s="15" t="s">
        <v>78</v>
      </c>
      <c r="BK267" s="201">
        <f>ROUND(P267*H267,2)</f>
        <v>0</v>
      </c>
      <c r="BL267" s="15" t="s">
        <v>92</v>
      </c>
      <c r="BM267" s="200" t="s">
        <v>636</v>
      </c>
    </row>
    <row r="268" s="2" customFormat="1">
      <c r="A268" s="36"/>
      <c r="B268" s="37"/>
      <c r="C268" s="38"/>
      <c r="D268" s="202" t="s">
        <v>136</v>
      </c>
      <c r="E268" s="38"/>
      <c r="F268" s="203" t="s">
        <v>451</v>
      </c>
      <c r="G268" s="38"/>
      <c r="H268" s="38"/>
      <c r="I268" s="204"/>
      <c r="J268" s="204"/>
      <c r="K268" s="38"/>
      <c r="L268" s="38"/>
      <c r="M268" s="42"/>
      <c r="N268" s="205"/>
      <c r="O268" s="206"/>
      <c r="P268" s="82"/>
      <c r="Q268" s="82"/>
      <c r="R268" s="82"/>
      <c r="S268" s="82"/>
      <c r="T268" s="82"/>
      <c r="U268" s="82"/>
      <c r="V268" s="82"/>
      <c r="W268" s="82"/>
      <c r="X268" s="83"/>
      <c r="Y268" s="36"/>
      <c r="Z268" s="36"/>
      <c r="AA268" s="36"/>
      <c r="AB268" s="36"/>
      <c r="AC268" s="36"/>
      <c r="AD268" s="36"/>
      <c r="AE268" s="36"/>
      <c r="AT268" s="15" t="s">
        <v>136</v>
      </c>
      <c r="AU268" s="15" t="s">
        <v>74</v>
      </c>
    </row>
    <row r="269" s="12" customFormat="1">
      <c r="A269" s="12"/>
      <c r="B269" s="241"/>
      <c r="C269" s="242"/>
      <c r="D269" s="202" t="s">
        <v>138</v>
      </c>
      <c r="E269" s="243" t="s">
        <v>20</v>
      </c>
      <c r="F269" s="244" t="s">
        <v>630</v>
      </c>
      <c r="G269" s="242"/>
      <c r="H269" s="243" t="s">
        <v>20</v>
      </c>
      <c r="I269" s="245"/>
      <c r="J269" s="245"/>
      <c r="K269" s="242"/>
      <c r="L269" s="242"/>
      <c r="M269" s="246"/>
      <c r="N269" s="247"/>
      <c r="O269" s="248"/>
      <c r="P269" s="248"/>
      <c r="Q269" s="248"/>
      <c r="R269" s="248"/>
      <c r="S269" s="248"/>
      <c r="T269" s="248"/>
      <c r="U269" s="248"/>
      <c r="V269" s="248"/>
      <c r="W269" s="248"/>
      <c r="X269" s="249"/>
      <c r="Y269" s="12"/>
      <c r="Z269" s="12"/>
      <c r="AA269" s="12"/>
      <c r="AB269" s="12"/>
      <c r="AC269" s="12"/>
      <c r="AD269" s="12"/>
      <c r="AE269" s="12"/>
      <c r="AT269" s="250" t="s">
        <v>138</v>
      </c>
      <c r="AU269" s="250" t="s">
        <v>74</v>
      </c>
      <c r="AV269" s="12" t="s">
        <v>78</v>
      </c>
      <c r="AW269" s="12" t="s">
        <v>5</v>
      </c>
      <c r="AX269" s="12" t="s">
        <v>74</v>
      </c>
      <c r="AY269" s="250" t="s">
        <v>134</v>
      </c>
    </row>
    <row r="270" s="10" customFormat="1">
      <c r="A270" s="10"/>
      <c r="B270" s="207"/>
      <c r="C270" s="208"/>
      <c r="D270" s="202" t="s">
        <v>138</v>
      </c>
      <c r="E270" s="209" t="s">
        <v>20</v>
      </c>
      <c r="F270" s="210" t="s">
        <v>631</v>
      </c>
      <c r="G270" s="208"/>
      <c r="H270" s="211">
        <v>18.719999999999999</v>
      </c>
      <c r="I270" s="212"/>
      <c r="J270" s="212"/>
      <c r="K270" s="208"/>
      <c r="L270" s="208"/>
      <c r="M270" s="213"/>
      <c r="N270" s="214"/>
      <c r="O270" s="215"/>
      <c r="P270" s="215"/>
      <c r="Q270" s="215"/>
      <c r="R270" s="215"/>
      <c r="S270" s="215"/>
      <c r="T270" s="215"/>
      <c r="U270" s="215"/>
      <c r="V270" s="215"/>
      <c r="W270" s="215"/>
      <c r="X270" s="216"/>
      <c r="Y270" s="10"/>
      <c r="Z270" s="10"/>
      <c r="AA270" s="10"/>
      <c r="AB270" s="10"/>
      <c r="AC270" s="10"/>
      <c r="AD270" s="10"/>
      <c r="AE270" s="10"/>
      <c r="AT270" s="217" t="s">
        <v>138</v>
      </c>
      <c r="AU270" s="217" t="s">
        <v>74</v>
      </c>
      <c r="AV270" s="10" t="s">
        <v>82</v>
      </c>
      <c r="AW270" s="10" t="s">
        <v>5</v>
      </c>
      <c r="AX270" s="10" t="s">
        <v>74</v>
      </c>
      <c r="AY270" s="217" t="s">
        <v>134</v>
      </c>
    </row>
    <row r="271" s="12" customFormat="1">
      <c r="A271" s="12"/>
      <c r="B271" s="241"/>
      <c r="C271" s="242"/>
      <c r="D271" s="202" t="s">
        <v>138</v>
      </c>
      <c r="E271" s="243" t="s">
        <v>20</v>
      </c>
      <c r="F271" s="244" t="s">
        <v>632</v>
      </c>
      <c r="G271" s="242"/>
      <c r="H271" s="243" t="s">
        <v>20</v>
      </c>
      <c r="I271" s="245"/>
      <c r="J271" s="245"/>
      <c r="K271" s="242"/>
      <c r="L271" s="242"/>
      <c r="M271" s="246"/>
      <c r="N271" s="247"/>
      <c r="O271" s="248"/>
      <c r="P271" s="248"/>
      <c r="Q271" s="248"/>
      <c r="R271" s="248"/>
      <c r="S271" s="248"/>
      <c r="T271" s="248"/>
      <c r="U271" s="248"/>
      <c r="V271" s="248"/>
      <c r="W271" s="248"/>
      <c r="X271" s="249"/>
      <c r="Y271" s="12"/>
      <c r="Z271" s="12"/>
      <c r="AA271" s="12"/>
      <c r="AB271" s="12"/>
      <c r="AC271" s="12"/>
      <c r="AD271" s="12"/>
      <c r="AE271" s="12"/>
      <c r="AT271" s="250" t="s">
        <v>138</v>
      </c>
      <c r="AU271" s="250" t="s">
        <v>74</v>
      </c>
      <c r="AV271" s="12" t="s">
        <v>78</v>
      </c>
      <c r="AW271" s="12" t="s">
        <v>5</v>
      </c>
      <c r="AX271" s="12" t="s">
        <v>74</v>
      </c>
      <c r="AY271" s="250" t="s">
        <v>134</v>
      </c>
    </row>
    <row r="272" s="10" customFormat="1">
      <c r="A272" s="10"/>
      <c r="B272" s="207"/>
      <c r="C272" s="208"/>
      <c r="D272" s="202" t="s">
        <v>138</v>
      </c>
      <c r="E272" s="209" t="s">
        <v>20</v>
      </c>
      <c r="F272" s="210" t="s">
        <v>633</v>
      </c>
      <c r="G272" s="208"/>
      <c r="H272" s="211">
        <v>7.4880000000000004</v>
      </c>
      <c r="I272" s="212"/>
      <c r="J272" s="212"/>
      <c r="K272" s="208"/>
      <c r="L272" s="208"/>
      <c r="M272" s="213"/>
      <c r="N272" s="214"/>
      <c r="O272" s="215"/>
      <c r="P272" s="215"/>
      <c r="Q272" s="215"/>
      <c r="R272" s="215"/>
      <c r="S272" s="215"/>
      <c r="T272" s="215"/>
      <c r="U272" s="215"/>
      <c r="V272" s="215"/>
      <c r="W272" s="215"/>
      <c r="X272" s="216"/>
      <c r="Y272" s="10"/>
      <c r="Z272" s="10"/>
      <c r="AA272" s="10"/>
      <c r="AB272" s="10"/>
      <c r="AC272" s="10"/>
      <c r="AD272" s="10"/>
      <c r="AE272" s="10"/>
      <c r="AT272" s="217" t="s">
        <v>138</v>
      </c>
      <c r="AU272" s="217" t="s">
        <v>74</v>
      </c>
      <c r="AV272" s="10" t="s">
        <v>82</v>
      </c>
      <c r="AW272" s="10" t="s">
        <v>5</v>
      </c>
      <c r="AX272" s="10" t="s">
        <v>74</v>
      </c>
      <c r="AY272" s="217" t="s">
        <v>134</v>
      </c>
    </row>
    <row r="273" s="12" customFormat="1">
      <c r="A273" s="12"/>
      <c r="B273" s="241"/>
      <c r="C273" s="242"/>
      <c r="D273" s="202" t="s">
        <v>138</v>
      </c>
      <c r="E273" s="243" t="s">
        <v>20</v>
      </c>
      <c r="F273" s="244" t="s">
        <v>637</v>
      </c>
      <c r="G273" s="242"/>
      <c r="H273" s="243" t="s">
        <v>20</v>
      </c>
      <c r="I273" s="245"/>
      <c r="J273" s="245"/>
      <c r="K273" s="242"/>
      <c r="L273" s="242"/>
      <c r="M273" s="246"/>
      <c r="N273" s="247"/>
      <c r="O273" s="248"/>
      <c r="P273" s="248"/>
      <c r="Q273" s="248"/>
      <c r="R273" s="248"/>
      <c r="S273" s="248"/>
      <c r="T273" s="248"/>
      <c r="U273" s="248"/>
      <c r="V273" s="248"/>
      <c r="W273" s="248"/>
      <c r="X273" s="249"/>
      <c r="Y273" s="12"/>
      <c r="Z273" s="12"/>
      <c r="AA273" s="12"/>
      <c r="AB273" s="12"/>
      <c r="AC273" s="12"/>
      <c r="AD273" s="12"/>
      <c r="AE273" s="12"/>
      <c r="AT273" s="250" t="s">
        <v>138</v>
      </c>
      <c r="AU273" s="250" t="s">
        <v>74</v>
      </c>
      <c r="AV273" s="12" t="s">
        <v>78</v>
      </c>
      <c r="AW273" s="12" t="s">
        <v>5</v>
      </c>
      <c r="AX273" s="12" t="s">
        <v>74</v>
      </c>
      <c r="AY273" s="250" t="s">
        <v>134</v>
      </c>
    </row>
    <row r="274" s="10" customFormat="1">
      <c r="A274" s="10"/>
      <c r="B274" s="207"/>
      <c r="C274" s="208"/>
      <c r="D274" s="202" t="s">
        <v>138</v>
      </c>
      <c r="E274" s="209" t="s">
        <v>20</v>
      </c>
      <c r="F274" s="210" t="s">
        <v>634</v>
      </c>
      <c r="G274" s="208"/>
      <c r="H274" s="211">
        <v>7.2009999999999996</v>
      </c>
      <c r="I274" s="212"/>
      <c r="J274" s="212"/>
      <c r="K274" s="208"/>
      <c r="L274" s="208"/>
      <c r="M274" s="213"/>
      <c r="N274" s="214"/>
      <c r="O274" s="215"/>
      <c r="P274" s="215"/>
      <c r="Q274" s="215"/>
      <c r="R274" s="215"/>
      <c r="S274" s="215"/>
      <c r="T274" s="215"/>
      <c r="U274" s="215"/>
      <c r="V274" s="215"/>
      <c r="W274" s="215"/>
      <c r="X274" s="216"/>
      <c r="Y274" s="10"/>
      <c r="Z274" s="10"/>
      <c r="AA274" s="10"/>
      <c r="AB274" s="10"/>
      <c r="AC274" s="10"/>
      <c r="AD274" s="10"/>
      <c r="AE274" s="10"/>
      <c r="AT274" s="217" t="s">
        <v>138</v>
      </c>
      <c r="AU274" s="217" t="s">
        <v>74</v>
      </c>
      <c r="AV274" s="10" t="s">
        <v>82</v>
      </c>
      <c r="AW274" s="10" t="s">
        <v>5</v>
      </c>
      <c r="AX274" s="10" t="s">
        <v>74</v>
      </c>
      <c r="AY274" s="217" t="s">
        <v>134</v>
      </c>
    </row>
    <row r="275" s="11" customFormat="1">
      <c r="A275" s="11"/>
      <c r="B275" s="218"/>
      <c r="C275" s="219"/>
      <c r="D275" s="202" t="s">
        <v>138</v>
      </c>
      <c r="E275" s="220" t="s">
        <v>20</v>
      </c>
      <c r="F275" s="221" t="s">
        <v>145</v>
      </c>
      <c r="G275" s="219"/>
      <c r="H275" s="222">
        <v>33.408999999999999</v>
      </c>
      <c r="I275" s="223"/>
      <c r="J275" s="223"/>
      <c r="K275" s="219"/>
      <c r="L275" s="219"/>
      <c r="M275" s="224"/>
      <c r="N275" s="259"/>
      <c r="O275" s="260"/>
      <c r="P275" s="260"/>
      <c r="Q275" s="260"/>
      <c r="R275" s="260"/>
      <c r="S275" s="260"/>
      <c r="T275" s="260"/>
      <c r="U275" s="260"/>
      <c r="V275" s="260"/>
      <c r="W275" s="260"/>
      <c r="X275" s="261"/>
      <c r="Y275" s="11"/>
      <c r="Z275" s="11"/>
      <c r="AA275" s="11"/>
      <c r="AB275" s="11"/>
      <c r="AC275" s="11"/>
      <c r="AD275" s="11"/>
      <c r="AE275" s="11"/>
      <c r="AT275" s="228" t="s">
        <v>138</v>
      </c>
      <c r="AU275" s="228" t="s">
        <v>74</v>
      </c>
      <c r="AV275" s="11" t="s">
        <v>92</v>
      </c>
      <c r="AW275" s="11" t="s">
        <v>5</v>
      </c>
      <c r="AX275" s="11" t="s">
        <v>78</v>
      </c>
      <c r="AY275" s="228" t="s">
        <v>134</v>
      </c>
    </row>
    <row r="276" s="2" customFormat="1" ht="6.96" customHeight="1">
      <c r="A276" s="36"/>
      <c r="B276" s="57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42"/>
      <c r="N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</row>
  </sheetData>
  <sheetProtection sheet="1" autoFilter="0" formatColumns="0" formatRows="0" objects="1" scenarios="1" spinCount="100000" saltValue="qQSqsKgqiiwHNUAD/JeVODQSjKmWzYZiOFXP4+5UDjBAr4qc0ivVM17eovRKug3qwJcbN1axqdDHTkBALeXUVQ==" hashValue="41F94r6ATH4xA5rYmzTkxGdztiK+nJ0ahnPDboJxS3gfyQteBNCeFWPNfOgZEMXJnZqPuEczOgY2j/E8e3Wt5A==" algorithmName="SHA-512" password="CC35"/>
  <autoFilter ref="C86:L275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8"/>
      <c r="AT3" s="15" t="s">
        <v>82</v>
      </c>
    </row>
    <row r="4" s="1" customFormat="1" ht="24.96" customHeight="1">
      <c r="B4" s="18"/>
      <c r="D4" s="141" t="s">
        <v>99</v>
      </c>
      <c r="M4" s="18"/>
      <c r="N4" s="142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3" t="s">
        <v>17</v>
      </c>
      <c r="M6" s="18"/>
    </row>
    <row r="7" s="1" customFormat="1" ht="16.5" customHeight="1">
      <c r="B7" s="18"/>
      <c r="E7" s="144" t="str">
        <f>'Rekapitulace zakázky'!K6</f>
        <v>Oprava výhybek v žst. Děčín hl. n.</v>
      </c>
      <c r="F7" s="143"/>
      <c r="G7" s="143"/>
      <c r="H7" s="143"/>
      <c r="M7" s="18"/>
    </row>
    <row r="8" s="1" customFormat="1" ht="12" customHeight="1">
      <c r="B8" s="18"/>
      <c r="D8" s="143" t="s">
        <v>100</v>
      </c>
      <c r="M8" s="18"/>
    </row>
    <row r="9" s="2" customFormat="1" ht="16.5" customHeight="1">
      <c r="A9" s="36"/>
      <c r="B9" s="42"/>
      <c r="C9" s="36"/>
      <c r="D9" s="36"/>
      <c r="E9" s="144" t="s">
        <v>101</v>
      </c>
      <c r="F9" s="36"/>
      <c r="G9" s="36"/>
      <c r="H9" s="36"/>
      <c r="I9" s="36"/>
      <c r="J9" s="36"/>
      <c r="K9" s="36"/>
      <c r="L9" s="36"/>
      <c r="M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3" t="s">
        <v>102</v>
      </c>
      <c r="E10" s="36"/>
      <c r="F10" s="36"/>
      <c r="G10" s="36"/>
      <c r="H10" s="36"/>
      <c r="I10" s="36"/>
      <c r="J10" s="36"/>
      <c r="K10" s="36"/>
      <c r="L10" s="36"/>
      <c r="M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6" t="s">
        <v>638</v>
      </c>
      <c r="F11" s="36"/>
      <c r="G11" s="36"/>
      <c r="H11" s="36"/>
      <c r="I11" s="36"/>
      <c r="J11" s="36"/>
      <c r="K11" s="36"/>
      <c r="L11" s="36"/>
      <c r="M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3" t="s">
        <v>19</v>
      </c>
      <c r="E13" s="36"/>
      <c r="F13" s="133" t="s">
        <v>20</v>
      </c>
      <c r="G13" s="36"/>
      <c r="H13" s="36"/>
      <c r="I13" s="143" t="s">
        <v>21</v>
      </c>
      <c r="J13" s="133" t="s">
        <v>20</v>
      </c>
      <c r="K13" s="36"/>
      <c r="L13" s="36"/>
      <c r="M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3" t="s">
        <v>22</v>
      </c>
      <c r="E14" s="36"/>
      <c r="F14" s="133" t="s">
        <v>33</v>
      </c>
      <c r="G14" s="36"/>
      <c r="H14" s="36"/>
      <c r="I14" s="143" t="s">
        <v>24</v>
      </c>
      <c r="J14" s="147" t="str">
        <f>'Rekapitulace zakázky'!AN8</f>
        <v>2. 8. 2022</v>
      </c>
      <c r="K14" s="36"/>
      <c r="L14" s="36"/>
      <c r="M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3" t="s">
        <v>26</v>
      </c>
      <c r="E16" s="36"/>
      <c r="F16" s="36"/>
      <c r="G16" s="36"/>
      <c r="H16" s="36"/>
      <c r="I16" s="143" t="s">
        <v>27</v>
      </c>
      <c r="J16" s="133" t="str">
        <f>IF('Rekapitulace zakázky'!AN10="","",'Rekapitulace zakázky'!AN10)</f>
        <v/>
      </c>
      <c r="K16" s="36"/>
      <c r="L16" s="36"/>
      <c r="M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tr">
        <f>IF('Rekapitulace zakázky'!E11="","",'Rekapitulace zakázky'!E11)</f>
        <v>ST UL</v>
      </c>
      <c r="F17" s="36"/>
      <c r="G17" s="36"/>
      <c r="H17" s="36"/>
      <c r="I17" s="143" t="s">
        <v>29</v>
      </c>
      <c r="J17" s="133" t="str">
        <f>IF('Rekapitulace zakázky'!AN11="","",'Rekapitulace zakázky'!AN11)</f>
        <v/>
      </c>
      <c r="K17" s="36"/>
      <c r="L17" s="36"/>
      <c r="M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3" t="s">
        <v>30</v>
      </c>
      <c r="E19" s="36"/>
      <c r="F19" s="36"/>
      <c r="G19" s="36"/>
      <c r="H19" s="36"/>
      <c r="I19" s="143" t="s">
        <v>27</v>
      </c>
      <c r="J19" s="31" t="str">
        <f>'Rekapitulace zakázky'!AN13</f>
        <v>Vyplň údaj</v>
      </c>
      <c r="K19" s="36"/>
      <c r="L19" s="36"/>
      <c r="M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zakázky'!E14</f>
        <v>Vyplň údaj</v>
      </c>
      <c r="F20" s="133"/>
      <c r="G20" s="133"/>
      <c r="H20" s="133"/>
      <c r="I20" s="143" t="s">
        <v>29</v>
      </c>
      <c r="J20" s="31" t="str">
        <f>'Rekapitulace zakázky'!AN14</f>
        <v>Vyplň údaj</v>
      </c>
      <c r="K20" s="36"/>
      <c r="L20" s="36"/>
      <c r="M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3" t="s">
        <v>32</v>
      </c>
      <c r="E22" s="36"/>
      <c r="F22" s="36"/>
      <c r="G22" s="36"/>
      <c r="H22" s="36"/>
      <c r="I22" s="143" t="s">
        <v>27</v>
      </c>
      <c r="J22" s="133" t="str">
        <f>IF('Rekapitulace zakázky'!AN16="","",'Rekapitulace zakázky'!AN16)</f>
        <v/>
      </c>
      <c r="K22" s="36"/>
      <c r="L22" s="36"/>
      <c r="M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zakázky'!E17="","",'Rekapitulace zakázky'!E17)</f>
        <v xml:space="preserve"> </v>
      </c>
      <c r="F23" s="36"/>
      <c r="G23" s="36"/>
      <c r="H23" s="36"/>
      <c r="I23" s="143" t="s">
        <v>29</v>
      </c>
      <c r="J23" s="133" t="str">
        <f>IF('Rekapitulace zakázky'!AN17="","",'Rekapitulace zakázky'!AN17)</f>
        <v/>
      </c>
      <c r="K23" s="36"/>
      <c r="L23" s="36"/>
      <c r="M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3" t="s">
        <v>34</v>
      </c>
      <c r="E25" s="36"/>
      <c r="F25" s="36"/>
      <c r="G25" s="36"/>
      <c r="H25" s="36"/>
      <c r="I25" s="143" t="s">
        <v>27</v>
      </c>
      <c r="J25" s="133" t="s">
        <v>20</v>
      </c>
      <c r="K25" s="36"/>
      <c r="L25" s="36"/>
      <c r="M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35</v>
      </c>
      <c r="F26" s="36"/>
      <c r="G26" s="36"/>
      <c r="H26" s="36"/>
      <c r="I26" s="143" t="s">
        <v>29</v>
      </c>
      <c r="J26" s="133" t="s">
        <v>20</v>
      </c>
      <c r="K26" s="36"/>
      <c r="L26" s="36"/>
      <c r="M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3" t="s">
        <v>36</v>
      </c>
      <c r="E28" s="36"/>
      <c r="F28" s="36"/>
      <c r="G28" s="36"/>
      <c r="H28" s="36"/>
      <c r="I28" s="36"/>
      <c r="J28" s="36"/>
      <c r="K28" s="36"/>
      <c r="L28" s="36"/>
      <c r="M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8"/>
      <c r="B29" s="149"/>
      <c r="C29" s="148"/>
      <c r="D29" s="148"/>
      <c r="E29" s="150" t="s">
        <v>20</v>
      </c>
      <c r="F29" s="150"/>
      <c r="G29" s="150"/>
      <c r="H29" s="150"/>
      <c r="I29" s="148"/>
      <c r="J29" s="148"/>
      <c r="K29" s="148"/>
      <c r="L29" s="148"/>
      <c r="M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2"/>
      <c r="J31" s="152"/>
      <c r="K31" s="152"/>
      <c r="L31" s="152"/>
      <c r="M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3" t="s">
        <v>104</v>
      </c>
      <c r="F32" s="36"/>
      <c r="G32" s="36"/>
      <c r="H32" s="36"/>
      <c r="I32" s="36"/>
      <c r="J32" s="36"/>
      <c r="K32" s="153">
        <f>I65</f>
        <v>0</v>
      </c>
      <c r="L32" s="36"/>
      <c r="M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3" t="s">
        <v>105</v>
      </c>
      <c r="F33" s="36"/>
      <c r="G33" s="36"/>
      <c r="H33" s="36"/>
      <c r="I33" s="36"/>
      <c r="J33" s="36"/>
      <c r="K33" s="153">
        <f>J65</f>
        <v>0</v>
      </c>
      <c r="L33" s="36"/>
      <c r="M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4" t="s">
        <v>38</v>
      </c>
      <c r="E34" s="36"/>
      <c r="F34" s="36"/>
      <c r="G34" s="36"/>
      <c r="H34" s="36"/>
      <c r="I34" s="36"/>
      <c r="J34" s="36"/>
      <c r="K34" s="155">
        <f>ROUND(K87, 2)</f>
        <v>0</v>
      </c>
      <c r="L34" s="36"/>
      <c r="M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2"/>
      <c r="E35" s="152"/>
      <c r="F35" s="152"/>
      <c r="G35" s="152"/>
      <c r="H35" s="152"/>
      <c r="I35" s="152"/>
      <c r="J35" s="152"/>
      <c r="K35" s="152"/>
      <c r="L35" s="152"/>
      <c r="M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6" t="s">
        <v>40</v>
      </c>
      <c r="G36" s="36"/>
      <c r="H36" s="36"/>
      <c r="I36" s="156" t="s">
        <v>39</v>
      </c>
      <c r="J36" s="36"/>
      <c r="K36" s="156" t="s">
        <v>41</v>
      </c>
      <c r="L36" s="36"/>
      <c r="M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7" t="s">
        <v>42</v>
      </c>
      <c r="E37" s="143" t="s">
        <v>43</v>
      </c>
      <c r="F37" s="153">
        <f>ROUND((SUM(BE87:BE108)),  2)</f>
        <v>0</v>
      </c>
      <c r="G37" s="36"/>
      <c r="H37" s="36"/>
      <c r="I37" s="158">
        <v>0.20999999999999999</v>
      </c>
      <c r="J37" s="36"/>
      <c r="K37" s="153">
        <f>ROUND(((SUM(BE87:BE108))*I37),  2)</f>
        <v>0</v>
      </c>
      <c r="L37" s="36"/>
      <c r="M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3" t="s">
        <v>44</v>
      </c>
      <c r="F38" s="153">
        <f>ROUND((SUM(BF87:BF108)),  2)</f>
        <v>0</v>
      </c>
      <c r="G38" s="36"/>
      <c r="H38" s="36"/>
      <c r="I38" s="158">
        <v>0.14999999999999999</v>
      </c>
      <c r="J38" s="36"/>
      <c r="K38" s="153">
        <f>ROUND(((SUM(BF87:BF108))*I38),  2)</f>
        <v>0</v>
      </c>
      <c r="L38" s="36"/>
      <c r="M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3" t="s">
        <v>45</v>
      </c>
      <c r="F39" s="153">
        <f>ROUND((SUM(BG87:BG108)),  2)</f>
        <v>0</v>
      </c>
      <c r="G39" s="36"/>
      <c r="H39" s="36"/>
      <c r="I39" s="158">
        <v>0.20999999999999999</v>
      </c>
      <c r="J39" s="36"/>
      <c r="K39" s="153">
        <f>0</f>
        <v>0</v>
      </c>
      <c r="L39" s="36"/>
      <c r="M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3" t="s">
        <v>46</v>
      </c>
      <c r="F40" s="153">
        <f>ROUND((SUM(BH87:BH108)),  2)</f>
        <v>0</v>
      </c>
      <c r="G40" s="36"/>
      <c r="H40" s="36"/>
      <c r="I40" s="158">
        <v>0.14999999999999999</v>
      </c>
      <c r="J40" s="36"/>
      <c r="K40" s="153">
        <f>0</f>
        <v>0</v>
      </c>
      <c r="L40" s="36"/>
      <c r="M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3" t="s">
        <v>47</v>
      </c>
      <c r="F41" s="153">
        <f>ROUND((SUM(BI87:BI108)),  2)</f>
        <v>0</v>
      </c>
      <c r="G41" s="36"/>
      <c r="H41" s="36"/>
      <c r="I41" s="158">
        <v>0</v>
      </c>
      <c r="J41" s="36"/>
      <c r="K41" s="153">
        <f>0</f>
        <v>0</v>
      </c>
      <c r="L41" s="36"/>
      <c r="M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9"/>
      <c r="D43" s="160" t="s">
        <v>48</v>
      </c>
      <c r="E43" s="161"/>
      <c r="F43" s="161"/>
      <c r="G43" s="162" t="s">
        <v>49</v>
      </c>
      <c r="H43" s="163" t="s">
        <v>50</v>
      </c>
      <c r="I43" s="161"/>
      <c r="J43" s="161"/>
      <c r="K43" s="164">
        <f>SUM(K34:K41)</f>
        <v>0</v>
      </c>
      <c r="L43" s="165"/>
      <c r="M43" s="14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4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8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106</v>
      </c>
      <c r="D49" s="38"/>
      <c r="E49" s="38"/>
      <c r="F49" s="38"/>
      <c r="G49" s="38"/>
      <c r="H49" s="38"/>
      <c r="I49" s="38"/>
      <c r="J49" s="38"/>
      <c r="K49" s="38"/>
      <c r="L49" s="38"/>
      <c r="M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17</v>
      </c>
      <c r="D51" s="38"/>
      <c r="E51" s="38"/>
      <c r="F51" s="38"/>
      <c r="G51" s="38"/>
      <c r="H51" s="38"/>
      <c r="I51" s="38"/>
      <c r="J51" s="38"/>
      <c r="K51" s="38"/>
      <c r="L51" s="38"/>
      <c r="M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70" t="str">
        <f>E7</f>
        <v>Oprava výhybek v žst. Děčín hl. n.</v>
      </c>
      <c r="F52" s="30"/>
      <c r="G52" s="30"/>
      <c r="H52" s="30"/>
      <c r="I52" s="38"/>
      <c r="J52" s="38"/>
      <c r="K52" s="38"/>
      <c r="L52" s="38"/>
      <c r="M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100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70" t="s">
        <v>101</v>
      </c>
      <c r="F54" s="38"/>
      <c r="G54" s="38"/>
      <c r="H54" s="38"/>
      <c r="I54" s="38"/>
      <c r="J54" s="38"/>
      <c r="K54" s="38"/>
      <c r="L54" s="38"/>
      <c r="M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102</v>
      </c>
      <c r="D55" s="38"/>
      <c r="E55" s="38"/>
      <c r="F55" s="38"/>
      <c r="G55" s="38"/>
      <c r="H55" s="38"/>
      <c r="I55" s="38"/>
      <c r="J55" s="38"/>
      <c r="K55" s="38"/>
      <c r="L55" s="38"/>
      <c r="M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4 - SO 04</v>
      </c>
      <c r="F56" s="38"/>
      <c r="G56" s="38"/>
      <c r="H56" s="38"/>
      <c r="I56" s="38"/>
      <c r="J56" s="38"/>
      <c r="K56" s="38"/>
      <c r="L56" s="38"/>
      <c r="M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22</v>
      </c>
      <c r="D58" s="38"/>
      <c r="E58" s="38"/>
      <c r="F58" s="25" t="str">
        <f>F14</f>
        <v xml:space="preserve"> </v>
      </c>
      <c r="G58" s="38"/>
      <c r="H58" s="38"/>
      <c r="I58" s="30" t="s">
        <v>24</v>
      </c>
      <c r="J58" s="70" t="str">
        <f>IF(J14="","",J14)</f>
        <v>2. 8. 2022</v>
      </c>
      <c r="K58" s="38"/>
      <c r="L58" s="38"/>
      <c r="M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26</v>
      </c>
      <c r="D60" s="38"/>
      <c r="E60" s="38"/>
      <c r="F60" s="25" t="str">
        <f>E17</f>
        <v>ST UL</v>
      </c>
      <c r="G60" s="38"/>
      <c r="H60" s="38"/>
      <c r="I60" s="30" t="s">
        <v>32</v>
      </c>
      <c r="J60" s="34" t="str">
        <f>E23</f>
        <v xml:space="preserve"> </v>
      </c>
      <c r="K60" s="38"/>
      <c r="L60" s="38"/>
      <c r="M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30</v>
      </c>
      <c r="D61" s="38"/>
      <c r="E61" s="38"/>
      <c r="F61" s="25" t="str">
        <f>IF(E20="","",E20)</f>
        <v>Vyplň údaj</v>
      </c>
      <c r="G61" s="38"/>
      <c r="H61" s="38"/>
      <c r="I61" s="30" t="s">
        <v>34</v>
      </c>
      <c r="J61" s="34" t="str">
        <f>E26</f>
        <v>Tomáš Šrédl</v>
      </c>
      <c r="K61" s="38"/>
      <c r="L61" s="38"/>
      <c r="M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1" t="s">
        <v>107</v>
      </c>
      <c r="D63" s="172"/>
      <c r="E63" s="172"/>
      <c r="F63" s="172"/>
      <c r="G63" s="172"/>
      <c r="H63" s="172"/>
      <c r="I63" s="173" t="s">
        <v>108</v>
      </c>
      <c r="J63" s="173" t="s">
        <v>109</v>
      </c>
      <c r="K63" s="173" t="s">
        <v>110</v>
      </c>
      <c r="L63" s="172"/>
      <c r="M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4" t="s">
        <v>72</v>
      </c>
      <c r="D65" s="38"/>
      <c r="E65" s="38"/>
      <c r="F65" s="38"/>
      <c r="G65" s="38"/>
      <c r="H65" s="38"/>
      <c r="I65" s="100">
        <f>Q87</f>
        <v>0</v>
      </c>
      <c r="J65" s="100">
        <f>R87</f>
        <v>0</v>
      </c>
      <c r="K65" s="100">
        <f>K87</f>
        <v>0</v>
      </c>
      <c r="L65" s="38"/>
      <c r="M65" s="14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111</v>
      </c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112</v>
      </c>
      <c r="D72" s="38"/>
      <c r="E72" s="38"/>
      <c r="F72" s="38"/>
      <c r="G72" s="38"/>
      <c r="H72" s="38"/>
      <c r="I72" s="38"/>
      <c r="J72" s="38"/>
      <c r="K72" s="38"/>
      <c r="L72" s="38"/>
      <c r="M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38"/>
      <c r="J74" s="38"/>
      <c r="K74" s="38"/>
      <c r="L74" s="38"/>
      <c r="M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výhybek v žst. Děčín hl. n.</v>
      </c>
      <c r="F75" s="30"/>
      <c r="G75" s="30"/>
      <c r="H75" s="30"/>
      <c r="I75" s="38"/>
      <c r="J75" s="38"/>
      <c r="K75" s="38"/>
      <c r="L75" s="38"/>
      <c r="M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100</v>
      </c>
      <c r="D76" s="20"/>
      <c r="E76" s="20"/>
      <c r="F76" s="20"/>
      <c r="G76" s="20"/>
      <c r="H76" s="20"/>
      <c r="I76" s="20"/>
      <c r="J76" s="20"/>
      <c r="K76" s="20"/>
      <c r="L76" s="20"/>
      <c r="M76" s="18"/>
    </row>
    <row r="77" s="2" customFormat="1" ht="16.5" customHeight="1">
      <c r="A77" s="36"/>
      <c r="B77" s="37"/>
      <c r="C77" s="38"/>
      <c r="D77" s="38"/>
      <c r="E77" s="170" t="s">
        <v>101</v>
      </c>
      <c r="F77" s="38"/>
      <c r="G77" s="38"/>
      <c r="H77" s="38"/>
      <c r="I77" s="38"/>
      <c r="J77" s="38"/>
      <c r="K77" s="38"/>
      <c r="L77" s="38"/>
      <c r="M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102</v>
      </c>
      <c r="D78" s="38"/>
      <c r="E78" s="38"/>
      <c r="F78" s="38"/>
      <c r="G78" s="38"/>
      <c r="H78" s="38"/>
      <c r="I78" s="38"/>
      <c r="J78" s="38"/>
      <c r="K78" s="38"/>
      <c r="L78" s="38"/>
      <c r="M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4 - SO 04</v>
      </c>
      <c r="F79" s="38"/>
      <c r="G79" s="38"/>
      <c r="H79" s="38"/>
      <c r="I79" s="38"/>
      <c r="J79" s="38"/>
      <c r="K79" s="38"/>
      <c r="L79" s="38"/>
      <c r="M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22</v>
      </c>
      <c r="D81" s="38"/>
      <c r="E81" s="38"/>
      <c r="F81" s="25" t="str">
        <f>F14</f>
        <v xml:space="preserve"> </v>
      </c>
      <c r="G81" s="38"/>
      <c r="H81" s="38"/>
      <c r="I81" s="30" t="s">
        <v>24</v>
      </c>
      <c r="J81" s="70" t="str">
        <f>IF(J14="","",J14)</f>
        <v>2. 8. 2022</v>
      </c>
      <c r="K81" s="38"/>
      <c r="L81" s="38"/>
      <c r="M81" s="14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26</v>
      </c>
      <c r="D83" s="38"/>
      <c r="E83" s="38"/>
      <c r="F83" s="25" t="str">
        <f>E17</f>
        <v>ST UL</v>
      </c>
      <c r="G83" s="38"/>
      <c r="H83" s="38"/>
      <c r="I83" s="30" t="s">
        <v>32</v>
      </c>
      <c r="J83" s="34" t="str">
        <f>E23</f>
        <v xml:space="preserve"> </v>
      </c>
      <c r="K83" s="38"/>
      <c r="L83" s="38"/>
      <c r="M83" s="14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34</v>
      </c>
      <c r="J84" s="34" t="str">
        <f>E26</f>
        <v>Tomáš Šrédl</v>
      </c>
      <c r="K84" s="38"/>
      <c r="L84" s="38"/>
      <c r="M84" s="14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9" customFormat="1" ht="29.28" customHeight="1">
      <c r="A86" s="175"/>
      <c r="B86" s="176"/>
      <c r="C86" s="177" t="s">
        <v>113</v>
      </c>
      <c r="D86" s="178" t="s">
        <v>57</v>
      </c>
      <c r="E86" s="178" t="s">
        <v>53</v>
      </c>
      <c r="F86" s="178" t="s">
        <v>54</v>
      </c>
      <c r="G86" s="178" t="s">
        <v>114</v>
      </c>
      <c r="H86" s="178" t="s">
        <v>115</v>
      </c>
      <c r="I86" s="178" t="s">
        <v>116</v>
      </c>
      <c r="J86" s="178" t="s">
        <v>117</v>
      </c>
      <c r="K86" s="178" t="s">
        <v>110</v>
      </c>
      <c r="L86" s="179" t="s">
        <v>118</v>
      </c>
      <c r="M86" s="180"/>
      <c r="N86" s="90" t="s">
        <v>20</v>
      </c>
      <c r="O86" s="91" t="s">
        <v>42</v>
      </c>
      <c r="P86" s="91" t="s">
        <v>119</v>
      </c>
      <c r="Q86" s="91" t="s">
        <v>120</v>
      </c>
      <c r="R86" s="91" t="s">
        <v>121</v>
      </c>
      <c r="S86" s="91" t="s">
        <v>122</v>
      </c>
      <c r="T86" s="91" t="s">
        <v>123</v>
      </c>
      <c r="U86" s="91" t="s">
        <v>124</v>
      </c>
      <c r="V86" s="91" t="s">
        <v>125</v>
      </c>
      <c r="W86" s="91" t="s">
        <v>126</v>
      </c>
      <c r="X86" s="92" t="s">
        <v>127</v>
      </c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36"/>
      <c r="B87" s="37"/>
      <c r="C87" s="97" t="s">
        <v>128</v>
      </c>
      <c r="D87" s="38"/>
      <c r="E87" s="38"/>
      <c r="F87" s="38"/>
      <c r="G87" s="38"/>
      <c r="H87" s="38"/>
      <c r="I87" s="38"/>
      <c r="J87" s="38"/>
      <c r="K87" s="181">
        <f>BK87</f>
        <v>0</v>
      </c>
      <c r="L87" s="38"/>
      <c r="M87" s="42"/>
      <c r="N87" s="93"/>
      <c r="O87" s="182"/>
      <c r="P87" s="94"/>
      <c r="Q87" s="183">
        <f>SUM(Q88:Q108)</f>
        <v>0</v>
      </c>
      <c r="R87" s="183">
        <f>SUM(R88:R108)</f>
        <v>0</v>
      </c>
      <c r="S87" s="94"/>
      <c r="T87" s="184">
        <f>SUM(T88:T108)</f>
        <v>0</v>
      </c>
      <c r="U87" s="94"/>
      <c r="V87" s="184">
        <f>SUM(V88:V108)</f>
        <v>99</v>
      </c>
      <c r="W87" s="94"/>
      <c r="X87" s="185">
        <f>SUM(X88:X108)</f>
        <v>0</v>
      </c>
      <c r="Y87" s="36"/>
      <c r="Z87" s="36"/>
      <c r="AA87" s="36"/>
      <c r="AB87" s="36"/>
      <c r="AC87" s="36"/>
      <c r="AD87" s="36"/>
      <c r="AE87" s="36"/>
      <c r="AT87" s="15" t="s">
        <v>73</v>
      </c>
      <c r="AU87" s="15" t="s">
        <v>111</v>
      </c>
      <c r="BK87" s="186">
        <f>SUM(BK88:BK108)</f>
        <v>0</v>
      </c>
    </row>
    <row r="88" s="2" customFormat="1" ht="24.15" customHeight="1">
      <c r="A88" s="36"/>
      <c r="B88" s="37"/>
      <c r="C88" s="187" t="s">
        <v>78</v>
      </c>
      <c r="D88" s="229" t="s">
        <v>129</v>
      </c>
      <c r="E88" s="189" t="s">
        <v>493</v>
      </c>
      <c r="F88" s="190" t="s">
        <v>494</v>
      </c>
      <c r="G88" s="191" t="s">
        <v>244</v>
      </c>
      <c r="H88" s="192">
        <v>520</v>
      </c>
      <c r="I88" s="193"/>
      <c r="J88" s="193"/>
      <c r="K88" s="194">
        <f>ROUND(P88*H88,2)</f>
        <v>0</v>
      </c>
      <c r="L88" s="190" t="s">
        <v>133</v>
      </c>
      <c r="M88" s="42"/>
      <c r="N88" s="195" t="s">
        <v>20</v>
      </c>
      <c r="O88" s="196" t="s">
        <v>43</v>
      </c>
      <c r="P88" s="197">
        <f>I88+J88</f>
        <v>0</v>
      </c>
      <c r="Q88" s="197">
        <f>ROUND(I88*H88,2)</f>
        <v>0</v>
      </c>
      <c r="R88" s="197">
        <f>ROUND(J88*H88,2)</f>
        <v>0</v>
      </c>
      <c r="S88" s="82"/>
      <c r="T88" s="198">
        <f>S88*H88</f>
        <v>0</v>
      </c>
      <c r="U88" s="198">
        <v>0</v>
      </c>
      <c r="V88" s="198">
        <f>U88*H88</f>
        <v>0</v>
      </c>
      <c r="W88" s="198">
        <v>0</v>
      </c>
      <c r="X88" s="199">
        <f>W88*H88</f>
        <v>0</v>
      </c>
      <c r="Y88" s="36"/>
      <c r="Z88" s="36"/>
      <c r="AA88" s="36"/>
      <c r="AB88" s="36"/>
      <c r="AC88" s="36"/>
      <c r="AD88" s="36"/>
      <c r="AE88" s="36"/>
      <c r="AR88" s="200" t="s">
        <v>92</v>
      </c>
      <c r="AT88" s="200" t="s">
        <v>129</v>
      </c>
      <c r="AU88" s="200" t="s">
        <v>74</v>
      </c>
      <c r="AY88" s="15" t="s">
        <v>134</v>
      </c>
      <c r="BE88" s="201">
        <f>IF(O88="základní",K88,0)</f>
        <v>0</v>
      </c>
      <c r="BF88" s="201">
        <f>IF(O88="snížená",K88,0)</f>
        <v>0</v>
      </c>
      <c r="BG88" s="201">
        <f>IF(O88="zákl. přenesená",K88,0)</f>
        <v>0</v>
      </c>
      <c r="BH88" s="201">
        <f>IF(O88="sníž. přenesená",K88,0)</f>
        <v>0</v>
      </c>
      <c r="BI88" s="201">
        <f>IF(O88="nulová",K88,0)</f>
        <v>0</v>
      </c>
      <c r="BJ88" s="15" t="s">
        <v>78</v>
      </c>
      <c r="BK88" s="201">
        <f>ROUND(P88*H88,2)</f>
        <v>0</v>
      </c>
      <c r="BL88" s="15" t="s">
        <v>92</v>
      </c>
      <c r="BM88" s="200" t="s">
        <v>639</v>
      </c>
    </row>
    <row r="89" s="2" customFormat="1">
      <c r="A89" s="36"/>
      <c r="B89" s="37"/>
      <c r="C89" s="38"/>
      <c r="D89" s="202" t="s">
        <v>136</v>
      </c>
      <c r="E89" s="38"/>
      <c r="F89" s="203" t="s">
        <v>496</v>
      </c>
      <c r="G89" s="38"/>
      <c r="H89" s="38"/>
      <c r="I89" s="204"/>
      <c r="J89" s="204"/>
      <c r="K89" s="38"/>
      <c r="L89" s="38"/>
      <c r="M89" s="42"/>
      <c r="N89" s="205"/>
      <c r="O89" s="206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136</v>
      </c>
      <c r="AU89" s="15" t="s">
        <v>74</v>
      </c>
    </row>
    <row r="90" s="10" customFormat="1">
      <c r="A90" s="10"/>
      <c r="B90" s="207"/>
      <c r="C90" s="208"/>
      <c r="D90" s="202" t="s">
        <v>138</v>
      </c>
      <c r="E90" s="209" t="s">
        <v>20</v>
      </c>
      <c r="F90" s="210" t="s">
        <v>640</v>
      </c>
      <c r="G90" s="208"/>
      <c r="H90" s="211">
        <v>520</v>
      </c>
      <c r="I90" s="212"/>
      <c r="J90" s="212"/>
      <c r="K90" s="208"/>
      <c r="L90" s="208"/>
      <c r="M90" s="213"/>
      <c r="N90" s="214"/>
      <c r="O90" s="215"/>
      <c r="P90" s="215"/>
      <c r="Q90" s="215"/>
      <c r="R90" s="215"/>
      <c r="S90" s="215"/>
      <c r="T90" s="215"/>
      <c r="U90" s="215"/>
      <c r="V90" s="215"/>
      <c r="W90" s="215"/>
      <c r="X90" s="216"/>
      <c r="Y90" s="10"/>
      <c r="Z90" s="10"/>
      <c r="AA90" s="10"/>
      <c r="AB90" s="10"/>
      <c r="AC90" s="10"/>
      <c r="AD90" s="10"/>
      <c r="AE90" s="10"/>
      <c r="AT90" s="217" t="s">
        <v>138</v>
      </c>
      <c r="AU90" s="217" t="s">
        <v>74</v>
      </c>
      <c r="AV90" s="10" t="s">
        <v>82</v>
      </c>
      <c r="AW90" s="10" t="s">
        <v>5</v>
      </c>
      <c r="AX90" s="10" t="s">
        <v>78</v>
      </c>
      <c r="AY90" s="217" t="s">
        <v>134</v>
      </c>
    </row>
    <row r="91" s="2" customFormat="1" ht="24.15" customHeight="1">
      <c r="A91" s="36"/>
      <c r="B91" s="37"/>
      <c r="C91" s="187" t="s">
        <v>82</v>
      </c>
      <c r="D91" s="229" t="s">
        <v>129</v>
      </c>
      <c r="E91" s="189" t="s">
        <v>498</v>
      </c>
      <c r="F91" s="190" t="s">
        <v>499</v>
      </c>
      <c r="G91" s="191" t="s">
        <v>500</v>
      </c>
      <c r="H91" s="192">
        <v>0.215</v>
      </c>
      <c r="I91" s="193"/>
      <c r="J91" s="193"/>
      <c r="K91" s="194">
        <f>ROUND(P91*H91,2)</f>
        <v>0</v>
      </c>
      <c r="L91" s="190" t="s">
        <v>133</v>
      </c>
      <c r="M91" s="42"/>
      <c r="N91" s="195" t="s">
        <v>20</v>
      </c>
      <c r="O91" s="196" t="s">
        <v>43</v>
      </c>
      <c r="P91" s="197">
        <f>I91+J91</f>
        <v>0</v>
      </c>
      <c r="Q91" s="197">
        <f>ROUND(I91*H91,2)</f>
        <v>0</v>
      </c>
      <c r="R91" s="197">
        <f>ROUND(J91*H91,2)</f>
        <v>0</v>
      </c>
      <c r="S91" s="82"/>
      <c r="T91" s="198">
        <f>S91*H91</f>
        <v>0</v>
      </c>
      <c r="U91" s="198">
        <v>0</v>
      </c>
      <c r="V91" s="198">
        <f>U91*H91</f>
        <v>0</v>
      </c>
      <c r="W91" s="198">
        <v>0</v>
      </c>
      <c r="X91" s="199">
        <f>W91*H91</f>
        <v>0</v>
      </c>
      <c r="Y91" s="36"/>
      <c r="Z91" s="36"/>
      <c r="AA91" s="36"/>
      <c r="AB91" s="36"/>
      <c r="AC91" s="36"/>
      <c r="AD91" s="36"/>
      <c r="AE91" s="36"/>
      <c r="AR91" s="200" t="s">
        <v>92</v>
      </c>
      <c r="AT91" s="200" t="s">
        <v>129</v>
      </c>
      <c r="AU91" s="200" t="s">
        <v>74</v>
      </c>
      <c r="AY91" s="15" t="s">
        <v>134</v>
      </c>
      <c r="BE91" s="201">
        <f>IF(O91="základní",K91,0)</f>
        <v>0</v>
      </c>
      <c r="BF91" s="201">
        <f>IF(O91="snížená",K91,0)</f>
        <v>0</v>
      </c>
      <c r="BG91" s="201">
        <f>IF(O91="zákl. přenesená",K91,0)</f>
        <v>0</v>
      </c>
      <c r="BH91" s="201">
        <f>IF(O91="sníž. přenesená",K91,0)</f>
        <v>0</v>
      </c>
      <c r="BI91" s="201">
        <f>IF(O91="nulová",K91,0)</f>
        <v>0</v>
      </c>
      <c r="BJ91" s="15" t="s">
        <v>78</v>
      </c>
      <c r="BK91" s="201">
        <f>ROUND(P91*H91,2)</f>
        <v>0</v>
      </c>
      <c r="BL91" s="15" t="s">
        <v>92</v>
      </c>
      <c r="BM91" s="200" t="s">
        <v>641</v>
      </c>
    </row>
    <row r="92" s="2" customFormat="1">
      <c r="A92" s="36"/>
      <c r="B92" s="37"/>
      <c r="C92" s="38"/>
      <c r="D92" s="202" t="s">
        <v>136</v>
      </c>
      <c r="E92" s="38"/>
      <c r="F92" s="203" t="s">
        <v>502</v>
      </c>
      <c r="G92" s="38"/>
      <c r="H92" s="38"/>
      <c r="I92" s="204"/>
      <c r="J92" s="204"/>
      <c r="K92" s="38"/>
      <c r="L92" s="38"/>
      <c r="M92" s="42"/>
      <c r="N92" s="205"/>
      <c r="O92" s="206"/>
      <c r="P92" s="82"/>
      <c r="Q92" s="82"/>
      <c r="R92" s="82"/>
      <c r="S92" s="82"/>
      <c r="T92" s="82"/>
      <c r="U92" s="82"/>
      <c r="V92" s="82"/>
      <c r="W92" s="82"/>
      <c r="X92" s="83"/>
      <c r="Y92" s="36"/>
      <c r="Z92" s="36"/>
      <c r="AA92" s="36"/>
      <c r="AB92" s="36"/>
      <c r="AC92" s="36"/>
      <c r="AD92" s="36"/>
      <c r="AE92" s="36"/>
      <c r="AT92" s="15" t="s">
        <v>136</v>
      </c>
      <c r="AU92" s="15" t="s">
        <v>74</v>
      </c>
    </row>
    <row r="93" s="10" customFormat="1">
      <c r="A93" s="10"/>
      <c r="B93" s="207"/>
      <c r="C93" s="208"/>
      <c r="D93" s="202" t="s">
        <v>138</v>
      </c>
      <c r="E93" s="209" t="s">
        <v>20</v>
      </c>
      <c r="F93" s="210" t="s">
        <v>642</v>
      </c>
      <c r="G93" s="208"/>
      <c r="H93" s="211">
        <v>0.215</v>
      </c>
      <c r="I93" s="212"/>
      <c r="J93" s="212"/>
      <c r="K93" s="208"/>
      <c r="L93" s="208"/>
      <c r="M93" s="213"/>
      <c r="N93" s="214"/>
      <c r="O93" s="215"/>
      <c r="P93" s="215"/>
      <c r="Q93" s="215"/>
      <c r="R93" s="215"/>
      <c r="S93" s="215"/>
      <c r="T93" s="215"/>
      <c r="U93" s="215"/>
      <c r="V93" s="215"/>
      <c r="W93" s="215"/>
      <c r="X93" s="216"/>
      <c r="Y93" s="10"/>
      <c r="Z93" s="10"/>
      <c r="AA93" s="10"/>
      <c r="AB93" s="10"/>
      <c r="AC93" s="10"/>
      <c r="AD93" s="10"/>
      <c r="AE93" s="10"/>
      <c r="AT93" s="217" t="s">
        <v>138</v>
      </c>
      <c r="AU93" s="217" t="s">
        <v>74</v>
      </c>
      <c r="AV93" s="10" t="s">
        <v>82</v>
      </c>
      <c r="AW93" s="10" t="s">
        <v>5</v>
      </c>
      <c r="AX93" s="10" t="s">
        <v>78</v>
      </c>
      <c r="AY93" s="217" t="s">
        <v>134</v>
      </c>
    </row>
    <row r="94" s="2" customFormat="1" ht="24.15" customHeight="1">
      <c r="A94" s="36"/>
      <c r="B94" s="37"/>
      <c r="C94" s="187" t="s">
        <v>89</v>
      </c>
      <c r="D94" s="229" t="s">
        <v>129</v>
      </c>
      <c r="E94" s="189" t="s">
        <v>504</v>
      </c>
      <c r="F94" s="190" t="s">
        <v>505</v>
      </c>
      <c r="G94" s="191" t="s">
        <v>244</v>
      </c>
      <c r="H94" s="192">
        <v>60</v>
      </c>
      <c r="I94" s="193"/>
      <c r="J94" s="193"/>
      <c r="K94" s="194">
        <f>ROUND(P94*H94,2)</f>
        <v>0</v>
      </c>
      <c r="L94" s="190" t="s">
        <v>133</v>
      </c>
      <c r="M94" s="42"/>
      <c r="N94" s="195" t="s">
        <v>20</v>
      </c>
      <c r="O94" s="196" t="s">
        <v>43</v>
      </c>
      <c r="P94" s="197">
        <f>I94+J94</f>
        <v>0</v>
      </c>
      <c r="Q94" s="197">
        <f>ROUND(I94*H94,2)</f>
        <v>0</v>
      </c>
      <c r="R94" s="197">
        <f>ROUND(J94*H94,2)</f>
        <v>0</v>
      </c>
      <c r="S94" s="82"/>
      <c r="T94" s="198">
        <f>S94*H94</f>
        <v>0</v>
      </c>
      <c r="U94" s="198">
        <v>0</v>
      </c>
      <c r="V94" s="198">
        <f>U94*H94</f>
        <v>0</v>
      </c>
      <c r="W94" s="198">
        <v>0</v>
      </c>
      <c r="X94" s="199">
        <f>W94*H94</f>
        <v>0</v>
      </c>
      <c r="Y94" s="36"/>
      <c r="Z94" s="36"/>
      <c r="AA94" s="36"/>
      <c r="AB94" s="36"/>
      <c r="AC94" s="36"/>
      <c r="AD94" s="36"/>
      <c r="AE94" s="36"/>
      <c r="AR94" s="200" t="s">
        <v>92</v>
      </c>
      <c r="AT94" s="200" t="s">
        <v>129</v>
      </c>
      <c r="AU94" s="200" t="s">
        <v>74</v>
      </c>
      <c r="AY94" s="15" t="s">
        <v>134</v>
      </c>
      <c r="BE94" s="201">
        <f>IF(O94="základní",K94,0)</f>
        <v>0</v>
      </c>
      <c r="BF94" s="201">
        <f>IF(O94="snížená",K94,0)</f>
        <v>0</v>
      </c>
      <c r="BG94" s="201">
        <f>IF(O94="zákl. přenesená",K94,0)</f>
        <v>0</v>
      </c>
      <c r="BH94" s="201">
        <f>IF(O94="sníž. přenesená",K94,0)</f>
        <v>0</v>
      </c>
      <c r="BI94" s="201">
        <f>IF(O94="nulová",K94,0)</f>
        <v>0</v>
      </c>
      <c r="BJ94" s="15" t="s">
        <v>78</v>
      </c>
      <c r="BK94" s="201">
        <f>ROUND(P94*H94,2)</f>
        <v>0</v>
      </c>
      <c r="BL94" s="15" t="s">
        <v>92</v>
      </c>
      <c r="BM94" s="200" t="s">
        <v>643</v>
      </c>
    </row>
    <row r="95" s="2" customFormat="1">
      <c r="A95" s="36"/>
      <c r="B95" s="37"/>
      <c r="C95" s="38"/>
      <c r="D95" s="202" t="s">
        <v>136</v>
      </c>
      <c r="E95" s="38"/>
      <c r="F95" s="203" t="s">
        <v>507</v>
      </c>
      <c r="G95" s="38"/>
      <c r="H95" s="38"/>
      <c r="I95" s="204"/>
      <c r="J95" s="204"/>
      <c r="K95" s="38"/>
      <c r="L95" s="38"/>
      <c r="M95" s="42"/>
      <c r="N95" s="205"/>
      <c r="O95" s="206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136</v>
      </c>
      <c r="AU95" s="15" t="s">
        <v>74</v>
      </c>
    </row>
    <row r="96" s="10" customFormat="1">
      <c r="A96" s="10"/>
      <c r="B96" s="207"/>
      <c r="C96" s="208"/>
      <c r="D96" s="202" t="s">
        <v>138</v>
      </c>
      <c r="E96" s="209" t="s">
        <v>20</v>
      </c>
      <c r="F96" s="210" t="s">
        <v>644</v>
      </c>
      <c r="G96" s="208"/>
      <c r="H96" s="211">
        <v>60</v>
      </c>
      <c r="I96" s="212"/>
      <c r="J96" s="212"/>
      <c r="K96" s="208"/>
      <c r="L96" s="208"/>
      <c r="M96" s="213"/>
      <c r="N96" s="214"/>
      <c r="O96" s="215"/>
      <c r="P96" s="215"/>
      <c r="Q96" s="215"/>
      <c r="R96" s="215"/>
      <c r="S96" s="215"/>
      <c r="T96" s="215"/>
      <c r="U96" s="215"/>
      <c r="V96" s="215"/>
      <c r="W96" s="215"/>
      <c r="X96" s="216"/>
      <c r="Y96" s="10"/>
      <c r="Z96" s="10"/>
      <c r="AA96" s="10"/>
      <c r="AB96" s="10"/>
      <c r="AC96" s="10"/>
      <c r="AD96" s="10"/>
      <c r="AE96" s="10"/>
      <c r="AT96" s="217" t="s">
        <v>138</v>
      </c>
      <c r="AU96" s="217" t="s">
        <v>74</v>
      </c>
      <c r="AV96" s="10" t="s">
        <v>82</v>
      </c>
      <c r="AW96" s="10" t="s">
        <v>5</v>
      </c>
      <c r="AX96" s="10" t="s">
        <v>78</v>
      </c>
      <c r="AY96" s="217" t="s">
        <v>134</v>
      </c>
    </row>
    <row r="97" s="2" customFormat="1" ht="24.15" customHeight="1">
      <c r="A97" s="36"/>
      <c r="B97" s="37"/>
      <c r="C97" s="187" t="s">
        <v>92</v>
      </c>
      <c r="D97" s="229" t="s">
        <v>129</v>
      </c>
      <c r="E97" s="189" t="s">
        <v>508</v>
      </c>
      <c r="F97" s="190" t="s">
        <v>509</v>
      </c>
      <c r="G97" s="191" t="s">
        <v>132</v>
      </c>
      <c r="H97" s="192">
        <v>8</v>
      </c>
      <c r="I97" s="193"/>
      <c r="J97" s="193"/>
      <c r="K97" s="194">
        <f>ROUND(P97*H97,2)</f>
        <v>0</v>
      </c>
      <c r="L97" s="190" t="s">
        <v>133</v>
      </c>
      <c r="M97" s="42"/>
      <c r="N97" s="195" t="s">
        <v>20</v>
      </c>
      <c r="O97" s="196" t="s">
        <v>43</v>
      </c>
      <c r="P97" s="197">
        <f>I97+J97</f>
        <v>0</v>
      </c>
      <c r="Q97" s="197">
        <f>ROUND(I97*H97,2)</f>
        <v>0</v>
      </c>
      <c r="R97" s="197">
        <f>ROUND(J97*H97,2)</f>
        <v>0</v>
      </c>
      <c r="S97" s="82"/>
      <c r="T97" s="198">
        <f>S97*H97</f>
        <v>0</v>
      </c>
      <c r="U97" s="198">
        <v>0</v>
      </c>
      <c r="V97" s="198">
        <f>U97*H97</f>
        <v>0</v>
      </c>
      <c r="W97" s="198">
        <v>0</v>
      </c>
      <c r="X97" s="199">
        <f>W97*H97</f>
        <v>0</v>
      </c>
      <c r="Y97" s="36"/>
      <c r="Z97" s="36"/>
      <c r="AA97" s="36"/>
      <c r="AB97" s="36"/>
      <c r="AC97" s="36"/>
      <c r="AD97" s="36"/>
      <c r="AE97" s="36"/>
      <c r="AR97" s="200" t="s">
        <v>92</v>
      </c>
      <c r="AT97" s="200" t="s">
        <v>129</v>
      </c>
      <c r="AU97" s="200" t="s">
        <v>74</v>
      </c>
      <c r="AY97" s="15" t="s">
        <v>134</v>
      </c>
      <c r="BE97" s="201">
        <f>IF(O97="základní",K97,0)</f>
        <v>0</v>
      </c>
      <c r="BF97" s="201">
        <f>IF(O97="snížená",K97,0)</f>
        <v>0</v>
      </c>
      <c r="BG97" s="201">
        <f>IF(O97="zákl. přenesená",K97,0)</f>
        <v>0</v>
      </c>
      <c r="BH97" s="201">
        <f>IF(O97="sníž. přenesená",K97,0)</f>
        <v>0</v>
      </c>
      <c r="BI97" s="201">
        <f>IF(O97="nulová",K97,0)</f>
        <v>0</v>
      </c>
      <c r="BJ97" s="15" t="s">
        <v>78</v>
      </c>
      <c r="BK97" s="201">
        <f>ROUND(P97*H97,2)</f>
        <v>0</v>
      </c>
      <c r="BL97" s="15" t="s">
        <v>92</v>
      </c>
      <c r="BM97" s="200" t="s">
        <v>645</v>
      </c>
    </row>
    <row r="98" s="2" customFormat="1">
      <c r="A98" s="36"/>
      <c r="B98" s="37"/>
      <c r="C98" s="38"/>
      <c r="D98" s="202" t="s">
        <v>136</v>
      </c>
      <c r="E98" s="38"/>
      <c r="F98" s="203" t="s">
        <v>511</v>
      </c>
      <c r="G98" s="38"/>
      <c r="H98" s="38"/>
      <c r="I98" s="204"/>
      <c r="J98" s="204"/>
      <c r="K98" s="38"/>
      <c r="L98" s="38"/>
      <c r="M98" s="42"/>
      <c r="N98" s="205"/>
      <c r="O98" s="206"/>
      <c r="P98" s="82"/>
      <c r="Q98" s="82"/>
      <c r="R98" s="82"/>
      <c r="S98" s="82"/>
      <c r="T98" s="82"/>
      <c r="U98" s="82"/>
      <c r="V98" s="82"/>
      <c r="W98" s="82"/>
      <c r="X98" s="83"/>
      <c r="Y98" s="36"/>
      <c r="Z98" s="36"/>
      <c r="AA98" s="36"/>
      <c r="AB98" s="36"/>
      <c r="AC98" s="36"/>
      <c r="AD98" s="36"/>
      <c r="AE98" s="36"/>
      <c r="AT98" s="15" t="s">
        <v>136</v>
      </c>
      <c r="AU98" s="15" t="s">
        <v>74</v>
      </c>
    </row>
    <row r="99" s="10" customFormat="1">
      <c r="A99" s="10"/>
      <c r="B99" s="207"/>
      <c r="C99" s="208"/>
      <c r="D99" s="202" t="s">
        <v>138</v>
      </c>
      <c r="E99" s="209" t="s">
        <v>20</v>
      </c>
      <c r="F99" s="210" t="s">
        <v>188</v>
      </c>
      <c r="G99" s="208"/>
      <c r="H99" s="211">
        <v>8</v>
      </c>
      <c r="I99" s="212"/>
      <c r="J99" s="212"/>
      <c r="K99" s="208"/>
      <c r="L99" s="208"/>
      <c r="M99" s="213"/>
      <c r="N99" s="214"/>
      <c r="O99" s="215"/>
      <c r="P99" s="215"/>
      <c r="Q99" s="215"/>
      <c r="R99" s="215"/>
      <c r="S99" s="215"/>
      <c r="T99" s="215"/>
      <c r="U99" s="215"/>
      <c r="V99" s="215"/>
      <c r="W99" s="215"/>
      <c r="X99" s="216"/>
      <c r="Y99" s="10"/>
      <c r="Z99" s="10"/>
      <c r="AA99" s="10"/>
      <c r="AB99" s="10"/>
      <c r="AC99" s="10"/>
      <c r="AD99" s="10"/>
      <c r="AE99" s="10"/>
      <c r="AT99" s="217" t="s">
        <v>138</v>
      </c>
      <c r="AU99" s="217" t="s">
        <v>74</v>
      </c>
      <c r="AV99" s="10" t="s">
        <v>82</v>
      </c>
      <c r="AW99" s="10" t="s">
        <v>5</v>
      </c>
      <c r="AX99" s="10" t="s">
        <v>78</v>
      </c>
      <c r="AY99" s="217" t="s">
        <v>134</v>
      </c>
    </row>
    <row r="100" s="2" customFormat="1" ht="24.15" customHeight="1">
      <c r="A100" s="36"/>
      <c r="B100" s="37"/>
      <c r="C100" s="187" t="s">
        <v>171</v>
      </c>
      <c r="D100" s="229" t="s">
        <v>129</v>
      </c>
      <c r="E100" s="189" t="s">
        <v>512</v>
      </c>
      <c r="F100" s="190" t="s">
        <v>513</v>
      </c>
      <c r="G100" s="191" t="s">
        <v>244</v>
      </c>
      <c r="H100" s="192">
        <v>50</v>
      </c>
      <c r="I100" s="193"/>
      <c r="J100" s="193"/>
      <c r="K100" s="194">
        <f>ROUND(P100*H100,2)</f>
        <v>0</v>
      </c>
      <c r="L100" s="190" t="s">
        <v>133</v>
      </c>
      <c r="M100" s="42"/>
      <c r="N100" s="195" t="s">
        <v>20</v>
      </c>
      <c r="O100" s="196" t="s">
        <v>43</v>
      </c>
      <c r="P100" s="197">
        <f>I100+J100</f>
        <v>0</v>
      </c>
      <c r="Q100" s="197">
        <f>ROUND(I100*H100,2)</f>
        <v>0</v>
      </c>
      <c r="R100" s="197">
        <f>ROUND(J100*H100,2)</f>
        <v>0</v>
      </c>
      <c r="S100" s="82"/>
      <c r="T100" s="198">
        <f>S100*H100</f>
        <v>0</v>
      </c>
      <c r="U100" s="198">
        <v>0</v>
      </c>
      <c r="V100" s="198">
        <f>U100*H100</f>
        <v>0</v>
      </c>
      <c r="W100" s="198">
        <v>0</v>
      </c>
      <c r="X100" s="199">
        <f>W100*H100</f>
        <v>0</v>
      </c>
      <c r="Y100" s="36"/>
      <c r="Z100" s="36"/>
      <c r="AA100" s="36"/>
      <c r="AB100" s="36"/>
      <c r="AC100" s="36"/>
      <c r="AD100" s="36"/>
      <c r="AE100" s="36"/>
      <c r="AR100" s="200" t="s">
        <v>92</v>
      </c>
      <c r="AT100" s="200" t="s">
        <v>129</v>
      </c>
      <c r="AU100" s="200" t="s">
        <v>74</v>
      </c>
      <c r="AY100" s="15" t="s">
        <v>134</v>
      </c>
      <c r="BE100" s="201">
        <f>IF(O100="základní",K100,0)</f>
        <v>0</v>
      </c>
      <c r="BF100" s="201">
        <f>IF(O100="snížená",K100,0)</f>
        <v>0</v>
      </c>
      <c r="BG100" s="201">
        <f>IF(O100="zákl. přenesená",K100,0)</f>
        <v>0</v>
      </c>
      <c r="BH100" s="201">
        <f>IF(O100="sníž. přenesená",K100,0)</f>
        <v>0</v>
      </c>
      <c r="BI100" s="201">
        <f>IF(O100="nulová",K100,0)</f>
        <v>0</v>
      </c>
      <c r="BJ100" s="15" t="s">
        <v>78</v>
      </c>
      <c r="BK100" s="201">
        <f>ROUND(P100*H100,2)</f>
        <v>0</v>
      </c>
      <c r="BL100" s="15" t="s">
        <v>92</v>
      </c>
      <c r="BM100" s="200" t="s">
        <v>646</v>
      </c>
    </row>
    <row r="101" s="2" customFormat="1">
      <c r="A101" s="36"/>
      <c r="B101" s="37"/>
      <c r="C101" s="38"/>
      <c r="D101" s="202" t="s">
        <v>136</v>
      </c>
      <c r="E101" s="38"/>
      <c r="F101" s="203" t="s">
        <v>515</v>
      </c>
      <c r="G101" s="38"/>
      <c r="H101" s="38"/>
      <c r="I101" s="204"/>
      <c r="J101" s="204"/>
      <c r="K101" s="38"/>
      <c r="L101" s="38"/>
      <c r="M101" s="42"/>
      <c r="N101" s="205"/>
      <c r="O101" s="206"/>
      <c r="P101" s="82"/>
      <c r="Q101" s="82"/>
      <c r="R101" s="82"/>
      <c r="S101" s="82"/>
      <c r="T101" s="82"/>
      <c r="U101" s="82"/>
      <c r="V101" s="82"/>
      <c r="W101" s="82"/>
      <c r="X101" s="83"/>
      <c r="Y101" s="36"/>
      <c r="Z101" s="36"/>
      <c r="AA101" s="36"/>
      <c r="AB101" s="36"/>
      <c r="AC101" s="36"/>
      <c r="AD101" s="36"/>
      <c r="AE101" s="36"/>
      <c r="AT101" s="15" t="s">
        <v>136</v>
      </c>
      <c r="AU101" s="15" t="s">
        <v>74</v>
      </c>
    </row>
    <row r="102" s="2" customFormat="1">
      <c r="A102" s="36"/>
      <c r="B102" s="37"/>
      <c r="C102" s="187" t="s">
        <v>177</v>
      </c>
      <c r="D102" s="229" t="s">
        <v>129</v>
      </c>
      <c r="E102" s="189" t="s">
        <v>345</v>
      </c>
      <c r="F102" s="190" t="s">
        <v>346</v>
      </c>
      <c r="G102" s="191" t="s">
        <v>330</v>
      </c>
      <c r="H102" s="192">
        <v>66</v>
      </c>
      <c r="I102" s="193"/>
      <c r="J102" s="193"/>
      <c r="K102" s="194">
        <f>ROUND(P102*H102,2)</f>
        <v>0</v>
      </c>
      <c r="L102" s="190" t="s">
        <v>133</v>
      </c>
      <c r="M102" s="42"/>
      <c r="N102" s="195" t="s">
        <v>20</v>
      </c>
      <c r="O102" s="196" t="s">
        <v>43</v>
      </c>
      <c r="P102" s="197">
        <f>I102+J102</f>
        <v>0</v>
      </c>
      <c r="Q102" s="197">
        <f>ROUND(I102*H102,2)</f>
        <v>0</v>
      </c>
      <c r="R102" s="197">
        <f>ROUND(J102*H102,2)</f>
        <v>0</v>
      </c>
      <c r="S102" s="82"/>
      <c r="T102" s="198">
        <f>S102*H102</f>
        <v>0</v>
      </c>
      <c r="U102" s="198">
        <v>0</v>
      </c>
      <c r="V102" s="198">
        <f>U102*H102</f>
        <v>0</v>
      </c>
      <c r="W102" s="198">
        <v>0</v>
      </c>
      <c r="X102" s="199">
        <f>W102*H102</f>
        <v>0</v>
      </c>
      <c r="Y102" s="36"/>
      <c r="Z102" s="36"/>
      <c r="AA102" s="36"/>
      <c r="AB102" s="36"/>
      <c r="AC102" s="36"/>
      <c r="AD102" s="36"/>
      <c r="AE102" s="36"/>
      <c r="AR102" s="200" t="s">
        <v>92</v>
      </c>
      <c r="AT102" s="200" t="s">
        <v>129</v>
      </c>
      <c r="AU102" s="200" t="s">
        <v>74</v>
      </c>
      <c r="AY102" s="15" t="s">
        <v>134</v>
      </c>
      <c r="BE102" s="201">
        <f>IF(O102="základní",K102,0)</f>
        <v>0</v>
      </c>
      <c r="BF102" s="201">
        <f>IF(O102="snížená",K102,0)</f>
        <v>0</v>
      </c>
      <c r="BG102" s="201">
        <f>IF(O102="zákl. přenesená",K102,0)</f>
        <v>0</v>
      </c>
      <c r="BH102" s="201">
        <f>IF(O102="sníž. přenesená",K102,0)</f>
        <v>0</v>
      </c>
      <c r="BI102" s="201">
        <f>IF(O102="nulová",K102,0)</f>
        <v>0</v>
      </c>
      <c r="BJ102" s="15" t="s">
        <v>78</v>
      </c>
      <c r="BK102" s="201">
        <f>ROUND(P102*H102,2)</f>
        <v>0</v>
      </c>
      <c r="BL102" s="15" t="s">
        <v>92</v>
      </c>
      <c r="BM102" s="200" t="s">
        <v>647</v>
      </c>
    </row>
    <row r="103" s="2" customFormat="1">
      <c r="A103" s="36"/>
      <c r="B103" s="37"/>
      <c r="C103" s="38"/>
      <c r="D103" s="202" t="s">
        <v>136</v>
      </c>
      <c r="E103" s="38"/>
      <c r="F103" s="203" t="s">
        <v>348</v>
      </c>
      <c r="G103" s="38"/>
      <c r="H103" s="38"/>
      <c r="I103" s="204"/>
      <c r="J103" s="204"/>
      <c r="K103" s="38"/>
      <c r="L103" s="38"/>
      <c r="M103" s="42"/>
      <c r="N103" s="205"/>
      <c r="O103" s="206"/>
      <c r="P103" s="82"/>
      <c r="Q103" s="82"/>
      <c r="R103" s="82"/>
      <c r="S103" s="82"/>
      <c r="T103" s="82"/>
      <c r="U103" s="82"/>
      <c r="V103" s="82"/>
      <c r="W103" s="82"/>
      <c r="X103" s="83"/>
      <c r="Y103" s="36"/>
      <c r="Z103" s="36"/>
      <c r="AA103" s="36"/>
      <c r="AB103" s="36"/>
      <c r="AC103" s="36"/>
      <c r="AD103" s="36"/>
      <c r="AE103" s="36"/>
      <c r="AT103" s="15" t="s">
        <v>136</v>
      </c>
      <c r="AU103" s="15" t="s">
        <v>74</v>
      </c>
    </row>
    <row r="104" s="2" customFormat="1">
      <c r="A104" s="36"/>
      <c r="B104" s="37"/>
      <c r="C104" s="230" t="s">
        <v>184</v>
      </c>
      <c r="D104" s="231" t="s">
        <v>185</v>
      </c>
      <c r="E104" s="232" t="s">
        <v>363</v>
      </c>
      <c r="F104" s="233" t="s">
        <v>364</v>
      </c>
      <c r="G104" s="234" t="s">
        <v>339</v>
      </c>
      <c r="H104" s="235">
        <v>99</v>
      </c>
      <c r="I104" s="236"/>
      <c r="J104" s="237"/>
      <c r="K104" s="238">
        <f>ROUND(P104*H104,2)</f>
        <v>0</v>
      </c>
      <c r="L104" s="233" t="s">
        <v>133</v>
      </c>
      <c r="M104" s="239"/>
      <c r="N104" s="240" t="s">
        <v>20</v>
      </c>
      <c r="O104" s="196" t="s">
        <v>43</v>
      </c>
      <c r="P104" s="197">
        <f>I104+J104</f>
        <v>0</v>
      </c>
      <c r="Q104" s="197">
        <f>ROUND(I104*H104,2)</f>
        <v>0</v>
      </c>
      <c r="R104" s="197">
        <f>ROUND(J104*H104,2)</f>
        <v>0</v>
      </c>
      <c r="S104" s="82"/>
      <c r="T104" s="198">
        <f>S104*H104</f>
        <v>0</v>
      </c>
      <c r="U104" s="198">
        <v>1</v>
      </c>
      <c r="V104" s="198">
        <f>U104*H104</f>
        <v>99</v>
      </c>
      <c r="W104" s="198">
        <v>0</v>
      </c>
      <c r="X104" s="199">
        <f>W104*H104</f>
        <v>0</v>
      </c>
      <c r="Y104" s="36"/>
      <c r="Z104" s="36"/>
      <c r="AA104" s="36"/>
      <c r="AB104" s="36"/>
      <c r="AC104" s="36"/>
      <c r="AD104" s="36"/>
      <c r="AE104" s="36"/>
      <c r="AR104" s="200" t="s">
        <v>188</v>
      </c>
      <c r="AT104" s="200" t="s">
        <v>185</v>
      </c>
      <c r="AU104" s="200" t="s">
        <v>74</v>
      </c>
      <c r="AY104" s="15" t="s">
        <v>134</v>
      </c>
      <c r="BE104" s="201">
        <f>IF(O104="základní",K104,0)</f>
        <v>0</v>
      </c>
      <c r="BF104" s="201">
        <f>IF(O104="snížená",K104,0)</f>
        <v>0</v>
      </c>
      <c r="BG104" s="201">
        <f>IF(O104="zákl. přenesená",K104,0)</f>
        <v>0</v>
      </c>
      <c r="BH104" s="201">
        <f>IF(O104="sníž. přenesená",K104,0)</f>
        <v>0</v>
      </c>
      <c r="BI104" s="201">
        <f>IF(O104="nulová",K104,0)</f>
        <v>0</v>
      </c>
      <c r="BJ104" s="15" t="s">
        <v>78</v>
      </c>
      <c r="BK104" s="201">
        <f>ROUND(P104*H104,2)</f>
        <v>0</v>
      </c>
      <c r="BL104" s="15" t="s">
        <v>92</v>
      </c>
      <c r="BM104" s="200" t="s">
        <v>648</v>
      </c>
    </row>
    <row r="105" s="2" customFormat="1">
      <c r="A105" s="36"/>
      <c r="B105" s="37"/>
      <c r="C105" s="38"/>
      <c r="D105" s="202" t="s">
        <v>136</v>
      </c>
      <c r="E105" s="38"/>
      <c r="F105" s="203" t="s">
        <v>364</v>
      </c>
      <c r="G105" s="38"/>
      <c r="H105" s="38"/>
      <c r="I105" s="204"/>
      <c r="J105" s="204"/>
      <c r="K105" s="38"/>
      <c r="L105" s="38"/>
      <c r="M105" s="42"/>
      <c r="N105" s="205"/>
      <c r="O105" s="206"/>
      <c r="P105" s="82"/>
      <c r="Q105" s="82"/>
      <c r="R105" s="82"/>
      <c r="S105" s="82"/>
      <c r="T105" s="82"/>
      <c r="U105" s="82"/>
      <c r="V105" s="82"/>
      <c r="W105" s="82"/>
      <c r="X105" s="83"/>
      <c r="Y105" s="36"/>
      <c r="Z105" s="36"/>
      <c r="AA105" s="36"/>
      <c r="AB105" s="36"/>
      <c r="AC105" s="36"/>
      <c r="AD105" s="36"/>
      <c r="AE105" s="36"/>
      <c r="AT105" s="15" t="s">
        <v>136</v>
      </c>
      <c r="AU105" s="15" t="s">
        <v>74</v>
      </c>
    </row>
    <row r="106" s="10" customFormat="1">
      <c r="A106" s="10"/>
      <c r="B106" s="207"/>
      <c r="C106" s="208"/>
      <c r="D106" s="202" t="s">
        <v>138</v>
      </c>
      <c r="E106" s="209" t="s">
        <v>20</v>
      </c>
      <c r="F106" s="210" t="s">
        <v>518</v>
      </c>
      <c r="G106" s="208"/>
      <c r="H106" s="211">
        <v>99</v>
      </c>
      <c r="I106" s="212"/>
      <c r="J106" s="212"/>
      <c r="K106" s="208"/>
      <c r="L106" s="208"/>
      <c r="M106" s="213"/>
      <c r="N106" s="214"/>
      <c r="O106" s="215"/>
      <c r="P106" s="215"/>
      <c r="Q106" s="215"/>
      <c r="R106" s="215"/>
      <c r="S106" s="215"/>
      <c r="T106" s="215"/>
      <c r="U106" s="215"/>
      <c r="V106" s="215"/>
      <c r="W106" s="215"/>
      <c r="X106" s="216"/>
      <c r="Y106" s="10"/>
      <c r="Z106" s="10"/>
      <c r="AA106" s="10"/>
      <c r="AB106" s="10"/>
      <c r="AC106" s="10"/>
      <c r="AD106" s="10"/>
      <c r="AE106" s="10"/>
      <c r="AT106" s="217" t="s">
        <v>138</v>
      </c>
      <c r="AU106" s="217" t="s">
        <v>74</v>
      </c>
      <c r="AV106" s="10" t="s">
        <v>82</v>
      </c>
      <c r="AW106" s="10" t="s">
        <v>5</v>
      </c>
      <c r="AX106" s="10" t="s">
        <v>78</v>
      </c>
      <c r="AY106" s="217" t="s">
        <v>134</v>
      </c>
    </row>
    <row r="107" s="2" customFormat="1" ht="49.05" customHeight="1">
      <c r="A107" s="36"/>
      <c r="B107" s="37"/>
      <c r="C107" s="187" t="s">
        <v>188</v>
      </c>
      <c r="D107" s="229" t="s">
        <v>129</v>
      </c>
      <c r="E107" s="189" t="s">
        <v>519</v>
      </c>
      <c r="F107" s="190" t="s">
        <v>520</v>
      </c>
      <c r="G107" s="191" t="s">
        <v>339</v>
      </c>
      <c r="H107" s="192">
        <v>99</v>
      </c>
      <c r="I107" s="193"/>
      <c r="J107" s="193"/>
      <c r="K107" s="194">
        <f>ROUND(P107*H107,2)</f>
        <v>0</v>
      </c>
      <c r="L107" s="190" t="s">
        <v>133</v>
      </c>
      <c r="M107" s="42"/>
      <c r="N107" s="195" t="s">
        <v>20</v>
      </c>
      <c r="O107" s="196" t="s">
        <v>43</v>
      </c>
      <c r="P107" s="197">
        <f>I107+J107</f>
        <v>0</v>
      </c>
      <c r="Q107" s="197">
        <f>ROUND(I107*H107,2)</f>
        <v>0</v>
      </c>
      <c r="R107" s="197">
        <f>ROUND(J107*H107,2)</f>
        <v>0</v>
      </c>
      <c r="S107" s="82"/>
      <c r="T107" s="198">
        <f>S107*H107</f>
        <v>0</v>
      </c>
      <c r="U107" s="198">
        <v>0</v>
      </c>
      <c r="V107" s="198">
        <f>U107*H107</f>
        <v>0</v>
      </c>
      <c r="W107" s="198">
        <v>0</v>
      </c>
      <c r="X107" s="199">
        <f>W107*H107</f>
        <v>0</v>
      </c>
      <c r="Y107" s="36"/>
      <c r="Z107" s="36"/>
      <c r="AA107" s="36"/>
      <c r="AB107" s="36"/>
      <c r="AC107" s="36"/>
      <c r="AD107" s="36"/>
      <c r="AE107" s="36"/>
      <c r="AR107" s="200" t="s">
        <v>92</v>
      </c>
      <c r="AT107" s="200" t="s">
        <v>129</v>
      </c>
      <c r="AU107" s="200" t="s">
        <v>74</v>
      </c>
      <c r="AY107" s="15" t="s">
        <v>134</v>
      </c>
      <c r="BE107" s="201">
        <f>IF(O107="základní",K107,0)</f>
        <v>0</v>
      </c>
      <c r="BF107" s="201">
        <f>IF(O107="snížená",K107,0)</f>
        <v>0</v>
      </c>
      <c r="BG107" s="201">
        <f>IF(O107="zákl. přenesená",K107,0)</f>
        <v>0</v>
      </c>
      <c r="BH107" s="201">
        <f>IF(O107="sníž. přenesená",K107,0)</f>
        <v>0</v>
      </c>
      <c r="BI107" s="201">
        <f>IF(O107="nulová",K107,0)</f>
        <v>0</v>
      </c>
      <c r="BJ107" s="15" t="s">
        <v>78</v>
      </c>
      <c r="BK107" s="201">
        <f>ROUND(P107*H107,2)</f>
        <v>0</v>
      </c>
      <c r="BL107" s="15" t="s">
        <v>92</v>
      </c>
      <c r="BM107" s="200" t="s">
        <v>649</v>
      </c>
    </row>
    <row r="108" s="2" customFormat="1">
      <c r="A108" s="36"/>
      <c r="B108" s="37"/>
      <c r="C108" s="38"/>
      <c r="D108" s="202" t="s">
        <v>136</v>
      </c>
      <c r="E108" s="38"/>
      <c r="F108" s="203" t="s">
        <v>522</v>
      </c>
      <c r="G108" s="38"/>
      <c r="H108" s="38"/>
      <c r="I108" s="204"/>
      <c r="J108" s="204"/>
      <c r="K108" s="38"/>
      <c r="L108" s="38"/>
      <c r="M108" s="42"/>
      <c r="N108" s="254"/>
      <c r="O108" s="255"/>
      <c r="P108" s="256"/>
      <c r="Q108" s="256"/>
      <c r="R108" s="256"/>
      <c r="S108" s="256"/>
      <c r="T108" s="256"/>
      <c r="U108" s="256"/>
      <c r="V108" s="256"/>
      <c r="W108" s="256"/>
      <c r="X108" s="257"/>
      <c r="Y108" s="36"/>
      <c r="Z108" s="36"/>
      <c r="AA108" s="36"/>
      <c r="AB108" s="36"/>
      <c r="AC108" s="36"/>
      <c r="AD108" s="36"/>
      <c r="AE108" s="36"/>
      <c r="AT108" s="15" t="s">
        <v>136</v>
      </c>
      <c r="AU108" s="15" t="s">
        <v>74</v>
      </c>
    </row>
    <row r="109" s="2" customFormat="1" ht="6.96" customHeight="1">
      <c r="A109" s="36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42"/>
      <c r="N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</sheetData>
  <sheetProtection sheet="1" autoFilter="0" formatColumns="0" formatRows="0" objects="1" scenarios="1" spinCount="100000" saltValue="b99SqdL6cNB/nifjpiF/+e9EsWb2aOp5d8jkfd0LI463lG0gu+c4BmSb6rmUKbfzqQbJQgxboZOFl9zhZwV2Bw==" hashValue="nWMIZ0/AJSUaO51y6H3hBuXqd6wsOn/QfY0jWAfXqBfi456wfRyynXyAq/QKPQzqBvh01WdLQXwvCEFavs84Wg==" algorithmName="SHA-512" password="CC35"/>
  <autoFilter ref="C86:L108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8"/>
      <c r="AT3" s="15" t="s">
        <v>82</v>
      </c>
    </row>
    <row r="4" s="1" customFormat="1" ht="24.96" customHeight="1">
      <c r="B4" s="18"/>
      <c r="D4" s="141" t="s">
        <v>99</v>
      </c>
      <c r="M4" s="18"/>
      <c r="N4" s="142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3" t="s">
        <v>17</v>
      </c>
      <c r="M6" s="18"/>
    </row>
    <row r="7" s="1" customFormat="1" ht="16.5" customHeight="1">
      <c r="B7" s="18"/>
      <c r="E7" s="144" t="str">
        <f>'Rekapitulace zakázky'!K6</f>
        <v>Oprava výhybek v žst. Děčín hl. n.</v>
      </c>
      <c r="F7" s="143"/>
      <c r="G7" s="143"/>
      <c r="H7" s="143"/>
      <c r="M7" s="18"/>
    </row>
    <row r="8" s="2" customFormat="1" ht="12" customHeight="1">
      <c r="A8" s="36"/>
      <c r="B8" s="42"/>
      <c r="C8" s="36"/>
      <c r="D8" s="143" t="s">
        <v>100</v>
      </c>
      <c r="E8" s="36"/>
      <c r="F8" s="36"/>
      <c r="G8" s="36"/>
      <c r="H8" s="36"/>
      <c r="I8" s="36"/>
      <c r="J8" s="36"/>
      <c r="K8" s="36"/>
      <c r="L8" s="36"/>
      <c r="M8" s="14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6" t="s">
        <v>650</v>
      </c>
      <c r="F9" s="36"/>
      <c r="G9" s="36"/>
      <c r="H9" s="36"/>
      <c r="I9" s="36"/>
      <c r="J9" s="36"/>
      <c r="K9" s="36"/>
      <c r="L9" s="36"/>
      <c r="M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3" t="s">
        <v>19</v>
      </c>
      <c r="E11" s="36"/>
      <c r="F11" s="133" t="s">
        <v>20</v>
      </c>
      <c r="G11" s="36"/>
      <c r="H11" s="36"/>
      <c r="I11" s="143" t="s">
        <v>21</v>
      </c>
      <c r="J11" s="133" t="s">
        <v>20</v>
      </c>
      <c r="K11" s="36"/>
      <c r="L11" s="36"/>
      <c r="M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3" t="s">
        <v>22</v>
      </c>
      <c r="E12" s="36"/>
      <c r="F12" s="133" t="s">
        <v>33</v>
      </c>
      <c r="G12" s="36"/>
      <c r="H12" s="36"/>
      <c r="I12" s="143" t="s">
        <v>24</v>
      </c>
      <c r="J12" s="147" t="str">
        <f>'Rekapitulace zakázky'!AN8</f>
        <v>2. 8. 2022</v>
      </c>
      <c r="K12" s="36"/>
      <c r="L12" s="36"/>
      <c r="M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3" t="s">
        <v>26</v>
      </c>
      <c r="E14" s="36"/>
      <c r="F14" s="36"/>
      <c r="G14" s="36"/>
      <c r="H14" s="36"/>
      <c r="I14" s="143" t="s">
        <v>27</v>
      </c>
      <c r="J14" s="133" t="str">
        <f>IF('Rekapitulace zakázky'!AN10="","",'Rekapitulace zakázky'!AN10)</f>
        <v/>
      </c>
      <c r="K14" s="36"/>
      <c r="L14" s="36"/>
      <c r="M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zakázky'!E11="","",'Rekapitulace zakázky'!E11)</f>
        <v>ST UL</v>
      </c>
      <c r="F15" s="36"/>
      <c r="G15" s="36"/>
      <c r="H15" s="36"/>
      <c r="I15" s="143" t="s">
        <v>29</v>
      </c>
      <c r="J15" s="133" t="str">
        <f>IF('Rekapitulace zakázky'!AN11="","",'Rekapitulace zakázky'!AN11)</f>
        <v/>
      </c>
      <c r="K15" s="36"/>
      <c r="L15" s="36"/>
      <c r="M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3" t="s">
        <v>30</v>
      </c>
      <c r="E17" s="36"/>
      <c r="F17" s="36"/>
      <c r="G17" s="36"/>
      <c r="H17" s="36"/>
      <c r="I17" s="143" t="s">
        <v>27</v>
      </c>
      <c r="J17" s="31" t="str">
        <f>'Rekapitulace zakázky'!AN13</f>
        <v>Vyplň údaj</v>
      </c>
      <c r="K17" s="36"/>
      <c r="L17" s="36"/>
      <c r="M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43" t="s">
        <v>29</v>
      </c>
      <c r="J18" s="31" t="str">
        <f>'Rekapitulace zakázky'!AN14</f>
        <v>Vyplň údaj</v>
      </c>
      <c r="K18" s="36"/>
      <c r="L18" s="36"/>
      <c r="M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3" t="s">
        <v>32</v>
      </c>
      <c r="E20" s="36"/>
      <c r="F20" s="36"/>
      <c r="G20" s="36"/>
      <c r="H20" s="36"/>
      <c r="I20" s="143" t="s">
        <v>27</v>
      </c>
      <c r="J20" s="133" t="str">
        <f>IF('Rekapitulace zakázky'!AN16="","",'Rekapitulace zakázky'!AN16)</f>
        <v/>
      </c>
      <c r="K20" s="36"/>
      <c r="L20" s="36"/>
      <c r="M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zakázky'!E17="","",'Rekapitulace zakázky'!E17)</f>
        <v xml:space="preserve"> </v>
      </c>
      <c r="F21" s="36"/>
      <c r="G21" s="36"/>
      <c r="H21" s="36"/>
      <c r="I21" s="143" t="s">
        <v>29</v>
      </c>
      <c r="J21" s="133" t="str">
        <f>IF('Rekapitulace zakázky'!AN17="","",'Rekapitulace zakázky'!AN17)</f>
        <v/>
      </c>
      <c r="K21" s="36"/>
      <c r="L21" s="36"/>
      <c r="M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3" t="s">
        <v>34</v>
      </c>
      <c r="E23" s="36"/>
      <c r="F23" s="36"/>
      <c r="G23" s="36"/>
      <c r="H23" s="36"/>
      <c r="I23" s="143" t="s">
        <v>27</v>
      </c>
      <c r="J23" s="133" t="s">
        <v>20</v>
      </c>
      <c r="K23" s="36"/>
      <c r="L23" s="36"/>
      <c r="M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">
        <v>35</v>
      </c>
      <c r="F24" s="36"/>
      <c r="G24" s="36"/>
      <c r="H24" s="36"/>
      <c r="I24" s="143" t="s">
        <v>29</v>
      </c>
      <c r="J24" s="133" t="s">
        <v>20</v>
      </c>
      <c r="K24" s="36"/>
      <c r="L24" s="36"/>
      <c r="M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3" t="s">
        <v>36</v>
      </c>
      <c r="E26" s="36"/>
      <c r="F26" s="36"/>
      <c r="G26" s="36"/>
      <c r="H26" s="36"/>
      <c r="I26" s="36"/>
      <c r="J26" s="36"/>
      <c r="K26" s="36"/>
      <c r="L26" s="36"/>
      <c r="M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8"/>
      <c r="B27" s="149"/>
      <c r="C27" s="148"/>
      <c r="D27" s="148"/>
      <c r="E27" s="150" t="s">
        <v>20</v>
      </c>
      <c r="F27" s="150"/>
      <c r="G27" s="150"/>
      <c r="H27" s="150"/>
      <c r="I27" s="148"/>
      <c r="J27" s="148"/>
      <c r="K27" s="148"/>
      <c r="L27" s="148"/>
      <c r="M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2"/>
      <c r="J29" s="152"/>
      <c r="K29" s="152"/>
      <c r="L29" s="152"/>
      <c r="M29" s="14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43" t="s">
        <v>104</v>
      </c>
      <c r="F30" s="36"/>
      <c r="G30" s="36"/>
      <c r="H30" s="36"/>
      <c r="I30" s="36"/>
      <c r="J30" s="36"/>
      <c r="K30" s="153">
        <f>I61</f>
        <v>0</v>
      </c>
      <c r="L30" s="36"/>
      <c r="M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43" t="s">
        <v>105</v>
      </c>
      <c r="F31" s="36"/>
      <c r="G31" s="36"/>
      <c r="H31" s="36"/>
      <c r="I31" s="36"/>
      <c r="J31" s="36"/>
      <c r="K31" s="153">
        <f>J61</f>
        <v>0</v>
      </c>
      <c r="L31" s="36"/>
      <c r="M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4" t="s">
        <v>38</v>
      </c>
      <c r="E32" s="36"/>
      <c r="F32" s="36"/>
      <c r="G32" s="36"/>
      <c r="H32" s="36"/>
      <c r="I32" s="36"/>
      <c r="J32" s="36"/>
      <c r="K32" s="155">
        <f>ROUND(K81, 2)</f>
        <v>0</v>
      </c>
      <c r="L32" s="36"/>
      <c r="M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2"/>
      <c r="E33" s="152"/>
      <c r="F33" s="152"/>
      <c r="G33" s="152"/>
      <c r="H33" s="152"/>
      <c r="I33" s="152"/>
      <c r="J33" s="152"/>
      <c r="K33" s="152"/>
      <c r="L33" s="152"/>
      <c r="M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6" t="s">
        <v>40</v>
      </c>
      <c r="G34" s="36"/>
      <c r="H34" s="36"/>
      <c r="I34" s="156" t="s">
        <v>39</v>
      </c>
      <c r="J34" s="36"/>
      <c r="K34" s="156" t="s">
        <v>41</v>
      </c>
      <c r="L34" s="36"/>
      <c r="M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7" t="s">
        <v>42</v>
      </c>
      <c r="E35" s="143" t="s">
        <v>43</v>
      </c>
      <c r="F35" s="153">
        <f>ROUND((SUM(BE81:BE105)),  2)</f>
        <v>0</v>
      </c>
      <c r="G35" s="36"/>
      <c r="H35" s="36"/>
      <c r="I35" s="158">
        <v>0.20999999999999999</v>
      </c>
      <c r="J35" s="36"/>
      <c r="K35" s="153">
        <f>ROUND(((SUM(BE81:BE105))*I35),  2)</f>
        <v>0</v>
      </c>
      <c r="L35" s="36"/>
      <c r="M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3" t="s">
        <v>44</v>
      </c>
      <c r="F36" s="153">
        <f>ROUND((SUM(BF81:BF105)),  2)</f>
        <v>0</v>
      </c>
      <c r="G36" s="36"/>
      <c r="H36" s="36"/>
      <c r="I36" s="158">
        <v>0.14999999999999999</v>
      </c>
      <c r="J36" s="36"/>
      <c r="K36" s="153">
        <f>ROUND(((SUM(BF81:BF105))*I36),  2)</f>
        <v>0</v>
      </c>
      <c r="L36" s="36"/>
      <c r="M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3" t="s">
        <v>45</v>
      </c>
      <c r="F37" s="153">
        <f>ROUND((SUM(BG81:BG105)),  2)</f>
        <v>0</v>
      </c>
      <c r="G37" s="36"/>
      <c r="H37" s="36"/>
      <c r="I37" s="158">
        <v>0.20999999999999999</v>
      </c>
      <c r="J37" s="36"/>
      <c r="K37" s="153">
        <f>0</f>
        <v>0</v>
      </c>
      <c r="L37" s="36"/>
      <c r="M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3" t="s">
        <v>46</v>
      </c>
      <c r="F38" s="153">
        <f>ROUND((SUM(BH81:BH105)),  2)</f>
        <v>0</v>
      </c>
      <c r="G38" s="36"/>
      <c r="H38" s="36"/>
      <c r="I38" s="158">
        <v>0.14999999999999999</v>
      </c>
      <c r="J38" s="36"/>
      <c r="K38" s="153">
        <f>0</f>
        <v>0</v>
      </c>
      <c r="L38" s="36"/>
      <c r="M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3" t="s">
        <v>47</v>
      </c>
      <c r="F39" s="153">
        <f>ROUND((SUM(BI81:BI105)),  2)</f>
        <v>0</v>
      </c>
      <c r="G39" s="36"/>
      <c r="H39" s="36"/>
      <c r="I39" s="158">
        <v>0</v>
      </c>
      <c r="J39" s="36"/>
      <c r="K39" s="153">
        <f>0</f>
        <v>0</v>
      </c>
      <c r="L39" s="36"/>
      <c r="M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1"/>
      <c r="K41" s="164">
        <f>SUM(K32:K39)</f>
        <v>0</v>
      </c>
      <c r="L41" s="165"/>
      <c r="M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106</v>
      </c>
      <c r="D47" s="38"/>
      <c r="E47" s="38"/>
      <c r="F47" s="38"/>
      <c r="G47" s="38"/>
      <c r="H47" s="38"/>
      <c r="I47" s="38"/>
      <c r="J47" s="38"/>
      <c r="K47" s="38"/>
      <c r="L47" s="38"/>
      <c r="M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38"/>
      <c r="J49" s="38"/>
      <c r="K49" s="38"/>
      <c r="L49" s="38"/>
      <c r="M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výhybek v žst. Děčín hl. n.</v>
      </c>
      <c r="F50" s="30"/>
      <c r="G50" s="30"/>
      <c r="H50" s="30"/>
      <c r="I50" s="38"/>
      <c r="J50" s="38"/>
      <c r="K50" s="38"/>
      <c r="L50" s="38"/>
      <c r="M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100</v>
      </c>
      <c r="D51" s="38"/>
      <c r="E51" s="38"/>
      <c r="F51" s="38"/>
      <c r="G51" s="38"/>
      <c r="H51" s="38"/>
      <c r="I51" s="38"/>
      <c r="J51" s="38"/>
      <c r="K51" s="38"/>
      <c r="L51" s="38"/>
      <c r="M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2 - Materiál dodávaný objednatelem - NEOCEŇOVAT</v>
      </c>
      <c r="F52" s="38"/>
      <c r="G52" s="38"/>
      <c r="H52" s="38"/>
      <c r="I52" s="38"/>
      <c r="J52" s="38"/>
      <c r="K52" s="38"/>
      <c r="L52" s="38"/>
      <c r="M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 xml:space="preserve"> </v>
      </c>
      <c r="G54" s="38"/>
      <c r="H54" s="38"/>
      <c r="I54" s="30" t="s">
        <v>24</v>
      </c>
      <c r="J54" s="70" t="str">
        <f>IF(J12="","",J12)</f>
        <v>2. 8. 2022</v>
      </c>
      <c r="K54" s="38"/>
      <c r="L54" s="38"/>
      <c r="M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>ST UL</v>
      </c>
      <c r="G56" s="38"/>
      <c r="H56" s="38"/>
      <c r="I56" s="30" t="s">
        <v>32</v>
      </c>
      <c r="J56" s="34" t="str">
        <f>E21</f>
        <v xml:space="preserve"> </v>
      </c>
      <c r="K56" s="38"/>
      <c r="L56" s="38"/>
      <c r="M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30" t="s">
        <v>34</v>
      </c>
      <c r="J57" s="34" t="str">
        <f>E24</f>
        <v>Tomáš Šrédl</v>
      </c>
      <c r="K57" s="38"/>
      <c r="L57" s="38"/>
      <c r="M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1" t="s">
        <v>107</v>
      </c>
      <c r="D59" s="172"/>
      <c r="E59" s="172"/>
      <c r="F59" s="172"/>
      <c r="G59" s="172"/>
      <c r="H59" s="172"/>
      <c r="I59" s="173" t="s">
        <v>108</v>
      </c>
      <c r="J59" s="173" t="s">
        <v>109</v>
      </c>
      <c r="K59" s="173" t="s">
        <v>110</v>
      </c>
      <c r="L59" s="172"/>
      <c r="M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4" t="s">
        <v>72</v>
      </c>
      <c r="D61" s="38"/>
      <c r="E61" s="38"/>
      <c r="F61" s="38"/>
      <c r="G61" s="38"/>
      <c r="H61" s="38"/>
      <c r="I61" s="100">
        <f>Q81</f>
        <v>0</v>
      </c>
      <c r="J61" s="100">
        <f>R81</f>
        <v>0</v>
      </c>
      <c r="K61" s="100">
        <f>K81</f>
        <v>0</v>
      </c>
      <c r="L61" s="38"/>
      <c r="M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111</v>
      </c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112</v>
      </c>
      <c r="D68" s="38"/>
      <c r="E68" s="38"/>
      <c r="F68" s="38"/>
      <c r="G68" s="38"/>
      <c r="H68" s="38"/>
      <c r="I68" s="38"/>
      <c r="J68" s="38"/>
      <c r="K68" s="38"/>
      <c r="L68" s="38"/>
      <c r="M68" s="14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4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17</v>
      </c>
      <c r="D70" s="38"/>
      <c r="E70" s="38"/>
      <c r="F70" s="38"/>
      <c r="G70" s="38"/>
      <c r="H70" s="38"/>
      <c r="I70" s="38"/>
      <c r="J70" s="38"/>
      <c r="K70" s="38"/>
      <c r="L70" s="38"/>
      <c r="M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70" t="str">
        <f>E7</f>
        <v>Oprava výhybek v žst. Děčín hl. n.</v>
      </c>
      <c r="F71" s="30"/>
      <c r="G71" s="30"/>
      <c r="H71" s="30"/>
      <c r="I71" s="38"/>
      <c r="J71" s="38"/>
      <c r="K71" s="38"/>
      <c r="L71" s="38"/>
      <c r="M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100</v>
      </c>
      <c r="D72" s="38"/>
      <c r="E72" s="38"/>
      <c r="F72" s="38"/>
      <c r="G72" s="38"/>
      <c r="H72" s="38"/>
      <c r="I72" s="38"/>
      <c r="J72" s="38"/>
      <c r="K72" s="38"/>
      <c r="L72" s="38"/>
      <c r="M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2 - Materiál dodávaný objednatelem - NEOCEŇOVAT</v>
      </c>
      <c r="F73" s="38"/>
      <c r="G73" s="38"/>
      <c r="H73" s="38"/>
      <c r="I73" s="38"/>
      <c r="J73" s="38"/>
      <c r="K73" s="38"/>
      <c r="L73" s="38"/>
      <c r="M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22</v>
      </c>
      <c r="D75" s="38"/>
      <c r="E75" s="38"/>
      <c r="F75" s="25" t="str">
        <f>F12</f>
        <v xml:space="preserve"> </v>
      </c>
      <c r="G75" s="38"/>
      <c r="H75" s="38"/>
      <c r="I75" s="30" t="s">
        <v>24</v>
      </c>
      <c r="J75" s="70" t="str">
        <f>IF(J12="","",J12)</f>
        <v>2. 8. 2022</v>
      </c>
      <c r="K75" s="38"/>
      <c r="L75" s="38"/>
      <c r="M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26</v>
      </c>
      <c r="D77" s="38"/>
      <c r="E77" s="38"/>
      <c r="F77" s="25" t="str">
        <f>E15</f>
        <v>ST UL</v>
      </c>
      <c r="G77" s="38"/>
      <c r="H77" s="38"/>
      <c r="I77" s="30" t="s">
        <v>32</v>
      </c>
      <c r="J77" s="34" t="str">
        <f>E21</f>
        <v xml:space="preserve"> </v>
      </c>
      <c r="K77" s="38"/>
      <c r="L77" s="38"/>
      <c r="M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30</v>
      </c>
      <c r="D78" s="38"/>
      <c r="E78" s="38"/>
      <c r="F78" s="25" t="str">
        <f>IF(E18="","",E18)</f>
        <v>Vyplň údaj</v>
      </c>
      <c r="G78" s="38"/>
      <c r="H78" s="38"/>
      <c r="I78" s="30" t="s">
        <v>34</v>
      </c>
      <c r="J78" s="34" t="str">
        <f>E24</f>
        <v>Tomáš Šrédl</v>
      </c>
      <c r="K78" s="38"/>
      <c r="L78" s="38"/>
      <c r="M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9" customFormat="1" ht="29.28" customHeight="1">
      <c r="A80" s="175"/>
      <c r="B80" s="176"/>
      <c r="C80" s="177" t="s">
        <v>113</v>
      </c>
      <c r="D80" s="178" t="s">
        <v>57</v>
      </c>
      <c r="E80" s="178" t="s">
        <v>53</v>
      </c>
      <c r="F80" s="178" t="s">
        <v>54</v>
      </c>
      <c r="G80" s="178" t="s">
        <v>114</v>
      </c>
      <c r="H80" s="178" t="s">
        <v>115</v>
      </c>
      <c r="I80" s="178" t="s">
        <v>116</v>
      </c>
      <c r="J80" s="178" t="s">
        <v>117</v>
      </c>
      <c r="K80" s="178" t="s">
        <v>110</v>
      </c>
      <c r="L80" s="179" t="s">
        <v>118</v>
      </c>
      <c r="M80" s="180"/>
      <c r="N80" s="90" t="s">
        <v>20</v>
      </c>
      <c r="O80" s="91" t="s">
        <v>42</v>
      </c>
      <c r="P80" s="91" t="s">
        <v>119</v>
      </c>
      <c r="Q80" s="91" t="s">
        <v>120</v>
      </c>
      <c r="R80" s="91" t="s">
        <v>121</v>
      </c>
      <c r="S80" s="91" t="s">
        <v>122</v>
      </c>
      <c r="T80" s="91" t="s">
        <v>123</v>
      </c>
      <c r="U80" s="91" t="s">
        <v>124</v>
      </c>
      <c r="V80" s="91" t="s">
        <v>125</v>
      </c>
      <c r="W80" s="91" t="s">
        <v>126</v>
      </c>
      <c r="X80" s="92" t="s">
        <v>127</v>
      </c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128</v>
      </c>
      <c r="D81" s="38"/>
      <c r="E81" s="38"/>
      <c r="F81" s="38"/>
      <c r="G81" s="38"/>
      <c r="H81" s="38"/>
      <c r="I81" s="38"/>
      <c r="J81" s="38"/>
      <c r="K81" s="181">
        <f>BK81</f>
        <v>0</v>
      </c>
      <c r="L81" s="38"/>
      <c r="M81" s="42"/>
      <c r="N81" s="93"/>
      <c r="O81" s="182"/>
      <c r="P81" s="94"/>
      <c r="Q81" s="183">
        <f>SUM(Q82:Q105)</f>
        <v>0</v>
      </c>
      <c r="R81" s="183">
        <f>SUM(R82:R105)</f>
        <v>0</v>
      </c>
      <c r="S81" s="94"/>
      <c r="T81" s="184">
        <f>SUM(T82:T105)</f>
        <v>0</v>
      </c>
      <c r="U81" s="94"/>
      <c r="V81" s="184">
        <f>SUM(V82:V105)</f>
        <v>82.830685000000003</v>
      </c>
      <c r="W81" s="94"/>
      <c r="X81" s="185">
        <f>SUM(X82:X105)</f>
        <v>0</v>
      </c>
      <c r="Y81" s="36"/>
      <c r="Z81" s="36"/>
      <c r="AA81" s="36"/>
      <c r="AB81" s="36"/>
      <c r="AC81" s="36"/>
      <c r="AD81" s="36"/>
      <c r="AE81" s="36"/>
      <c r="AT81" s="15" t="s">
        <v>73</v>
      </c>
      <c r="AU81" s="15" t="s">
        <v>111</v>
      </c>
      <c r="BK81" s="186">
        <f>SUM(BK82:BK105)</f>
        <v>0</v>
      </c>
    </row>
    <row r="82" s="2" customFormat="1">
      <c r="A82" s="36"/>
      <c r="B82" s="37"/>
      <c r="C82" s="230" t="s">
        <v>78</v>
      </c>
      <c r="D82" s="231" t="s">
        <v>185</v>
      </c>
      <c r="E82" s="232" t="s">
        <v>651</v>
      </c>
      <c r="F82" s="233" t="s">
        <v>652</v>
      </c>
      <c r="G82" s="234" t="s">
        <v>330</v>
      </c>
      <c r="H82" s="235">
        <v>56.847000000000001</v>
      </c>
      <c r="I82" s="236"/>
      <c r="J82" s="237"/>
      <c r="K82" s="238">
        <f>ROUND(P82*H82,2)</f>
        <v>0</v>
      </c>
      <c r="L82" s="233" t="s">
        <v>133</v>
      </c>
      <c r="M82" s="239"/>
      <c r="N82" s="240" t="s">
        <v>20</v>
      </c>
      <c r="O82" s="196" t="s">
        <v>43</v>
      </c>
      <c r="P82" s="197">
        <f>I82+J82</f>
        <v>0</v>
      </c>
      <c r="Q82" s="197">
        <f>ROUND(I82*H82,2)</f>
        <v>0</v>
      </c>
      <c r="R82" s="197">
        <f>ROUND(J82*H82,2)</f>
        <v>0</v>
      </c>
      <c r="S82" s="82"/>
      <c r="T82" s="198">
        <f>S82*H82</f>
        <v>0</v>
      </c>
      <c r="U82" s="198">
        <v>0.95499999999999996</v>
      </c>
      <c r="V82" s="198">
        <f>U82*H82</f>
        <v>54.288885000000001</v>
      </c>
      <c r="W82" s="198">
        <v>0</v>
      </c>
      <c r="X82" s="199">
        <f>W82*H82</f>
        <v>0</v>
      </c>
      <c r="Y82" s="36"/>
      <c r="Z82" s="36"/>
      <c r="AA82" s="36"/>
      <c r="AB82" s="36"/>
      <c r="AC82" s="36"/>
      <c r="AD82" s="36"/>
      <c r="AE82" s="36"/>
      <c r="AR82" s="200" t="s">
        <v>188</v>
      </c>
      <c r="AT82" s="200" t="s">
        <v>185</v>
      </c>
      <c r="AU82" s="200" t="s">
        <v>74</v>
      </c>
      <c r="AY82" s="15" t="s">
        <v>134</v>
      </c>
      <c r="BE82" s="201">
        <f>IF(O82="základní",K82,0)</f>
        <v>0</v>
      </c>
      <c r="BF82" s="201">
        <f>IF(O82="snížená",K82,0)</f>
        <v>0</v>
      </c>
      <c r="BG82" s="201">
        <f>IF(O82="zákl. přenesená",K82,0)</f>
        <v>0</v>
      </c>
      <c r="BH82" s="201">
        <f>IF(O82="sníž. přenesená",K82,0)</f>
        <v>0</v>
      </c>
      <c r="BI82" s="201">
        <f>IF(O82="nulová",K82,0)</f>
        <v>0</v>
      </c>
      <c r="BJ82" s="15" t="s">
        <v>78</v>
      </c>
      <c r="BK82" s="201">
        <f>ROUND(P82*H82,2)</f>
        <v>0</v>
      </c>
      <c r="BL82" s="15" t="s">
        <v>92</v>
      </c>
      <c r="BM82" s="200" t="s">
        <v>653</v>
      </c>
    </row>
    <row r="83" s="2" customFormat="1">
      <c r="A83" s="36"/>
      <c r="B83" s="37"/>
      <c r="C83" s="38"/>
      <c r="D83" s="202" t="s">
        <v>136</v>
      </c>
      <c r="E83" s="38"/>
      <c r="F83" s="203" t="s">
        <v>652</v>
      </c>
      <c r="G83" s="38"/>
      <c r="H83" s="38"/>
      <c r="I83" s="204"/>
      <c r="J83" s="204"/>
      <c r="K83" s="38"/>
      <c r="L83" s="38"/>
      <c r="M83" s="42"/>
      <c r="N83" s="205"/>
      <c r="O83" s="206"/>
      <c r="P83" s="82"/>
      <c r="Q83" s="82"/>
      <c r="R83" s="82"/>
      <c r="S83" s="82"/>
      <c r="T83" s="82"/>
      <c r="U83" s="82"/>
      <c r="V83" s="82"/>
      <c r="W83" s="82"/>
      <c r="X83" s="83"/>
      <c r="Y83" s="36"/>
      <c r="Z83" s="36"/>
      <c r="AA83" s="36"/>
      <c r="AB83" s="36"/>
      <c r="AC83" s="36"/>
      <c r="AD83" s="36"/>
      <c r="AE83" s="36"/>
      <c r="AT83" s="15" t="s">
        <v>136</v>
      </c>
      <c r="AU83" s="15" t="s">
        <v>74</v>
      </c>
    </row>
    <row r="84" s="2" customFormat="1" ht="24.15" customHeight="1">
      <c r="A84" s="36"/>
      <c r="B84" s="37"/>
      <c r="C84" s="230" t="s">
        <v>82</v>
      </c>
      <c r="D84" s="231" t="s">
        <v>185</v>
      </c>
      <c r="E84" s="232" t="s">
        <v>654</v>
      </c>
      <c r="F84" s="233" t="s">
        <v>655</v>
      </c>
      <c r="G84" s="234" t="s">
        <v>132</v>
      </c>
      <c r="H84" s="235">
        <v>254</v>
      </c>
      <c r="I84" s="236"/>
      <c r="J84" s="237"/>
      <c r="K84" s="238">
        <f>ROUND(P84*H84,2)</f>
        <v>0</v>
      </c>
      <c r="L84" s="233" t="s">
        <v>133</v>
      </c>
      <c r="M84" s="239"/>
      <c r="N84" s="240" t="s">
        <v>20</v>
      </c>
      <c r="O84" s="196" t="s">
        <v>43</v>
      </c>
      <c r="P84" s="197">
        <f>I84+J84</f>
        <v>0</v>
      </c>
      <c r="Q84" s="197">
        <f>ROUND(I84*H84,2)</f>
        <v>0</v>
      </c>
      <c r="R84" s="197">
        <f>ROUND(J84*H84,2)</f>
        <v>0</v>
      </c>
      <c r="S84" s="82"/>
      <c r="T84" s="198">
        <f>S84*H84</f>
        <v>0</v>
      </c>
      <c r="U84" s="198">
        <v>0.104</v>
      </c>
      <c r="V84" s="198">
        <f>U84*H84</f>
        <v>26.416</v>
      </c>
      <c r="W84" s="198">
        <v>0</v>
      </c>
      <c r="X84" s="199">
        <f>W84*H84</f>
        <v>0</v>
      </c>
      <c r="Y84" s="36"/>
      <c r="Z84" s="36"/>
      <c r="AA84" s="36"/>
      <c r="AB84" s="36"/>
      <c r="AC84" s="36"/>
      <c r="AD84" s="36"/>
      <c r="AE84" s="36"/>
      <c r="AR84" s="200" t="s">
        <v>188</v>
      </c>
      <c r="AT84" s="200" t="s">
        <v>185</v>
      </c>
      <c r="AU84" s="200" t="s">
        <v>74</v>
      </c>
      <c r="AY84" s="15" t="s">
        <v>134</v>
      </c>
      <c r="BE84" s="201">
        <f>IF(O84="základní",K84,0)</f>
        <v>0</v>
      </c>
      <c r="BF84" s="201">
        <f>IF(O84="snížená",K84,0)</f>
        <v>0</v>
      </c>
      <c r="BG84" s="201">
        <f>IF(O84="zákl. přenesená",K84,0)</f>
        <v>0</v>
      </c>
      <c r="BH84" s="201">
        <f>IF(O84="sníž. přenesená",K84,0)</f>
        <v>0</v>
      </c>
      <c r="BI84" s="201">
        <f>IF(O84="nulová",K84,0)</f>
        <v>0</v>
      </c>
      <c r="BJ84" s="15" t="s">
        <v>78</v>
      </c>
      <c r="BK84" s="201">
        <f>ROUND(P84*H84,2)</f>
        <v>0</v>
      </c>
      <c r="BL84" s="15" t="s">
        <v>92</v>
      </c>
      <c r="BM84" s="200" t="s">
        <v>656</v>
      </c>
    </row>
    <row r="85" s="2" customFormat="1">
      <c r="A85" s="36"/>
      <c r="B85" s="37"/>
      <c r="C85" s="38"/>
      <c r="D85" s="202" t="s">
        <v>136</v>
      </c>
      <c r="E85" s="38"/>
      <c r="F85" s="203" t="s">
        <v>655</v>
      </c>
      <c r="G85" s="38"/>
      <c r="H85" s="38"/>
      <c r="I85" s="204"/>
      <c r="J85" s="204"/>
      <c r="K85" s="38"/>
      <c r="L85" s="38"/>
      <c r="M85" s="42"/>
      <c r="N85" s="205"/>
      <c r="O85" s="206"/>
      <c r="P85" s="82"/>
      <c r="Q85" s="82"/>
      <c r="R85" s="82"/>
      <c r="S85" s="82"/>
      <c r="T85" s="82"/>
      <c r="U85" s="82"/>
      <c r="V85" s="82"/>
      <c r="W85" s="82"/>
      <c r="X85" s="83"/>
      <c r="Y85" s="36"/>
      <c r="Z85" s="36"/>
      <c r="AA85" s="36"/>
      <c r="AB85" s="36"/>
      <c r="AC85" s="36"/>
      <c r="AD85" s="36"/>
      <c r="AE85" s="36"/>
      <c r="AT85" s="15" t="s">
        <v>136</v>
      </c>
      <c r="AU85" s="15" t="s">
        <v>74</v>
      </c>
    </row>
    <row r="86" s="10" customFormat="1">
      <c r="A86" s="10"/>
      <c r="B86" s="207"/>
      <c r="C86" s="208"/>
      <c r="D86" s="202" t="s">
        <v>138</v>
      </c>
      <c r="E86" s="209" t="s">
        <v>20</v>
      </c>
      <c r="F86" s="210" t="s">
        <v>657</v>
      </c>
      <c r="G86" s="208"/>
      <c r="H86" s="211">
        <v>72</v>
      </c>
      <c r="I86" s="212"/>
      <c r="J86" s="212"/>
      <c r="K86" s="208"/>
      <c r="L86" s="208"/>
      <c r="M86" s="213"/>
      <c r="N86" s="214"/>
      <c r="O86" s="215"/>
      <c r="P86" s="215"/>
      <c r="Q86" s="215"/>
      <c r="R86" s="215"/>
      <c r="S86" s="215"/>
      <c r="T86" s="215"/>
      <c r="U86" s="215"/>
      <c r="V86" s="215"/>
      <c r="W86" s="215"/>
      <c r="X86" s="216"/>
      <c r="Y86" s="10"/>
      <c r="Z86" s="10"/>
      <c r="AA86" s="10"/>
      <c r="AB86" s="10"/>
      <c r="AC86" s="10"/>
      <c r="AD86" s="10"/>
      <c r="AE86" s="10"/>
      <c r="AT86" s="217" t="s">
        <v>138</v>
      </c>
      <c r="AU86" s="217" t="s">
        <v>74</v>
      </c>
      <c r="AV86" s="10" t="s">
        <v>82</v>
      </c>
      <c r="AW86" s="10" t="s">
        <v>5</v>
      </c>
      <c r="AX86" s="10" t="s">
        <v>74</v>
      </c>
      <c r="AY86" s="217" t="s">
        <v>134</v>
      </c>
    </row>
    <row r="87" s="10" customFormat="1">
      <c r="A87" s="10"/>
      <c r="B87" s="207"/>
      <c r="C87" s="208"/>
      <c r="D87" s="202" t="s">
        <v>138</v>
      </c>
      <c r="E87" s="209" t="s">
        <v>20</v>
      </c>
      <c r="F87" s="210" t="s">
        <v>658</v>
      </c>
      <c r="G87" s="208"/>
      <c r="H87" s="211">
        <v>182</v>
      </c>
      <c r="I87" s="212"/>
      <c r="J87" s="212"/>
      <c r="K87" s="208"/>
      <c r="L87" s="208"/>
      <c r="M87" s="213"/>
      <c r="N87" s="214"/>
      <c r="O87" s="215"/>
      <c r="P87" s="215"/>
      <c r="Q87" s="215"/>
      <c r="R87" s="215"/>
      <c r="S87" s="215"/>
      <c r="T87" s="215"/>
      <c r="U87" s="215"/>
      <c r="V87" s="215"/>
      <c r="W87" s="215"/>
      <c r="X87" s="216"/>
      <c r="Y87" s="10"/>
      <c r="Z87" s="10"/>
      <c r="AA87" s="10"/>
      <c r="AB87" s="10"/>
      <c r="AC87" s="10"/>
      <c r="AD87" s="10"/>
      <c r="AE87" s="10"/>
      <c r="AT87" s="217" t="s">
        <v>138</v>
      </c>
      <c r="AU87" s="217" t="s">
        <v>74</v>
      </c>
      <c r="AV87" s="10" t="s">
        <v>82</v>
      </c>
      <c r="AW87" s="10" t="s">
        <v>5</v>
      </c>
      <c r="AX87" s="10" t="s">
        <v>74</v>
      </c>
      <c r="AY87" s="217" t="s">
        <v>134</v>
      </c>
    </row>
    <row r="88" s="11" customFormat="1">
      <c r="A88" s="11"/>
      <c r="B88" s="218"/>
      <c r="C88" s="219"/>
      <c r="D88" s="202" t="s">
        <v>138</v>
      </c>
      <c r="E88" s="220" t="s">
        <v>20</v>
      </c>
      <c r="F88" s="221" t="s">
        <v>145</v>
      </c>
      <c r="G88" s="219"/>
      <c r="H88" s="222">
        <v>254</v>
      </c>
      <c r="I88" s="223"/>
      <c r="J88" s="223"/>
      <c r="K88" s="219"/>
      <c r="L88" s="219"/>
      <c r="M88" s="224"/>
      <c r="N88" s="225"/>
      <c r="O88" s="226"/>
      <c r="P88" s="226"/>
      <c r="Q88" s="226"/>
      <c r="R88" s="226"/>
      <c r="S88" s="226"/>
      <c r="T88" s="226"/>
      <c r="U88" s="226"/>
      <c r="V88" s="226"/>
      <c r="W88" s="226"/>
      <c r="X88" s="227"/>
      <c r="Y88" s="11"/>
      <c r="Z88" s="11"/>
      <c r="AA88" s="11"/>
      <c r="AB88" s="11"/>
      <c r="AC88" s="11"/>
      <c r="AD88" s="11"/>
      <c r="AE88" s="11"/>
      <c r="AT88" s="228" t="s">
        <v>138</v>
      </c>
      <c r="AU88" s="228" t="s">
        <v>74</v>
      </c>
      <c r="AV88" s="11" t="s">
        <v>92</v>
      </c>
      <c r="AW88" s="11" t="s">
        <v>5</v>
      </c>
      <c r="AX88" s="11" t="s">
        <v>78</v>
      </c>
      <c r="AY88" s="228" t="s">
        <v>134</v>
      </c>
    </row>
    <row r="89" s="2" customFormat="1">
      <c r="A89" s="36"/>
      <c r="B89" s="37"/>
      <c r="C89" s="230" t="s">
        <v>89</v>
      </c>
      <c r="D89" s="231" t="s">
        <v>185</v>
      </c>
      <c r="E89" s="232" t="s">
        <v>659</v>
      </c>
      <c r="F89" s="233" t="s">
        <v>660</v>
      </c>
      <c r="G89" s="234" t="s">
        <v>132</v>
      </c>
      <c r="H89" s="235">
        <v>72</v>
      </c>
      <c r="I89" s="236"/>
      <c r="J89" s="237"/>
      <c r="K89" s="238">
        <f>ROUND(P89*H89,2)</f>
        <v>0</v>
      </c>
      <c r="L89" s="233" t="s">
        <v>133</v>
      </c>
      <c r="M89" s="239"/>
      <c r="N89" s="240" t="s">
        <v>20</v>
      </c>
      <c r="O89" s="196" t="s">
        <v>43</v>
      </c>
      <c r="P89" s="197">
        <f>I89+J89</f>
        <v>0</v>
      </c>
      <c r="Q89" s="197">
        <f>ROUND(I89*H89,2)</f>
        <v>0</v>
      </c>
      <c r="R89" s="197">
        <f>ROUND(J89*H89,2)</f>
        <v>0</v>
      </c>
      <c r="S89" s="82"/>
      <c r="T89" s="198">
        <f>S89*H89</f>
        <v>0</v>
      </c>
      <c r="U89" s="198">
        <v>0</v>
      </c>
      <c r="V89" s="198">
        <f>U89*H89</f>
        <v>0</v>
      </c>
      <c r="W89" s="198">
        <v>0</v>
      </c>
      <c r="X89" s="199">
        <f>W89*H89</f>
        <v>0</v>
      </c>
      <c r="Y89" s="36"/>
      <c r="Z89" s="36"/>
      <c r="AA89" s="36"/>
      <c r="AB89" s="36"/>
      <c r="AC89" s="36"/>
      <c r="AD89" s="36"/>
      <c r="AE89" s="36"/>
      <c r="AR89" s="200" t="s">
        <v>188</v>
      </c>
      <c r="AT89" s="200" t="s">
        <v>185</v>
      </c>
      <c r="AU89" s="200" t="s">
        <v>74</v>
      </c>
      <c r="AY89" s="15" t="s">
        <v>134</v>
      </c>
      <c r="BE89" s="201">
        <f>IF(O89="základní",K89,0)</f>
        <v>0</v>
      </c>
      <c r="BF89" s="201">
        <f>IF(O89="snížená",K89,0)</f>
        <v>0</v>
      </c>
      <c r="BG89" s="201">
        <f>IF(O89="zákl. přenesená",K89,0)</f>
        <v>0</v>
      </c>
      <c r="BH89" s="201">
        <f>IF(O89="sníž. přenesená",K89,0)</f>
        <v>0</v>
      </c>
      <c r="BI89" s="201">
        <f>IF(O89="nulová",K89,0)</f>
        <v>0</v>
      </c>
      <c r="BJ89" s="15" t="s">
        <v>78</v>
      </c>
      <c r="BK89" s="201">
        <f>ROUND(P89*H89,2)</f>
        <v>0</v>
      </c>
      <c r="BL89" s="15" t="s">
        <v>92</v>
      </c>
      <c r="BM89" s="200" t="s">
        <v>661</v>
      </c>
    </row>
    <row r="90" s="2" customFormat="1">
      <c r="A90" s="36"/>
      <c r="B90" s="37"/>
      <c r="C90" s="38"/>
      <c r="D90" s="202" t="s">
        <v>136</v>
      </c>
      <c r="E90" s="38"/>
      <c r="F90" s="203" t="s">
        <v>660</v>
      </c>
      <c r="G90" s="38"/>
      <c r="H90" s="38"/>
      <c r="I90" s="204"/>
      <c r="J90" s="204"/>
      <c r="K90" s="38"/>
      <c r="L90" s="38"/>
      <c r="M90" s="42"/>
      <c r="N90" s="205"/>
      <c r="O90" s="206"/>
      <c r="P90" s="82"/>
      <c r="Q90" s="82"/>
      <c r="R90" s="82"/>
      <c r="S90" s="82"/>
      <c r="T90" s="82"/>
      <c r="U90" s="82"/>
      <c r="V90" s="82"/>
      <c r="W90" s="82"/>
      <c r="X90" s="83"/>
      <c r="Y90" s="36"/>
      <c r="Z90" s="36"/>
      <c r="AA90" s="36"/>
      <c r="AB90" s="36"/>
      <c r="AC90" s="36"/>
      <c r="AD90" s="36"/>
      <c r="AE90" s="36"/>
      <c r="AT90" s="15" t="s">
        <v>136</v>
      </c>
      <c r="AU90" s="15" t="s">
        <v>74</v>
      </c>
    </row>
    <row r="91" s="10" customFormat="1">
      <c r="A91" s="10"/>
      <c r="B91" s="207"/>
      <c r="C91" s="208"/>
      <c r="D91" s="202" t="s">
        <v>138</v>
      </c>
      <c r="E91" s="209" t="s">
        <v>20</v>
      </c>
      <c r="F91" s="210" t="s">
        <v>662</v>
      </c>
      <c r="G91" s="208"/>
      <c r="H91" s="211">
        <v>50</v>
      </c>
      <c r="I91" s="212"/>
      <c r="J91" s="212"/>
      <c r="K91" s="208"/>
      <c r="L91" s="208"/>
      <c r="M91" s="213"/>
      <c r="N91" s="214"/>
      <c r="O91" s="215"/>
      <c r="P91" s="215"/>
      <c r="Q91" s="215"/>
      <c r="R91" s="215"/>
      <c r="S91" s="215"/>
      <c r="T91" s="215"/>
      <c r="U91" s="215"/>
      <c r="V91" s="215"/>
      <c r="W91" s="215"/>
      <c r="X91" s="216"/>
      <c r="Y91" s="10"/>
      <c r="Z91" s="10"/>
      <c r="AA91" s="10"/>
      <c r="AB91" s="10"/>
      <c r="AC91" s="10"/>
      <c r="AD91" s="10"/>
      <c r="AE91" s="10"/>
      <c r="AT91" s="217" t="s">
        <v>138</v>
      </c>
      <c r="AU91" s="217" t="s">
        <v>74</v>
      </c>
      <c r="AV91" s="10" t="s">
        <v>82</v>
      </c>
      <c r="AW91" s="10" t="s">
        <v>5</v>
      </c>
      <c r="AX91" s="10" t="s">
        <v>74</v>
      </c>
      <c r="AY91" s="217" t="s">
        <v>134</v>
      </c>
    </row>
    <row r="92" s="10" customFormat="1">
      <c r="A92" s="10"/>
      <c r="B92" s="207"/>
      <c r="C92" s="208"/>
      <c r="D92" s="202" t="s">
        <v>138</v>
      </c>
      <c r="E92" s="209" t="s">
        <v>20</v>
      </c>
      <c r="F92" s="210" t="s">
        <v>663</v>
      </c>
      <c r="G92" s="208"/>
      <c r="H92" s="211">
        <v>22</v>
      </c>
      <c r="I92" s="212"/>
      <c r="J92" s="212"/>
      <c r="K92" s="208"/>
      <c r="L92" s="208"/>
      <c r="M92" s="213"/>
      <c r="N92" s="214"/>
      <c r="O92" s="215"/>
      <c r="P92" s="215"/>
      <c r="Q92" s="215"/>
      <c r="R92" s="215"/>
      <c r="S92" s="215"/>
      <c r="T92" s="215"/>
      <c r="U92" s="215"/>
      <c r="V92" s="215"/>
      <c r="W92" s="215"/>
      <c r="X92" s="216"/>
      <c r="Y92" s="10"/>
      <c r="Z92" s="10"/>
      <c r="AA92" s="10"/>
      <c r="AB92" s="10"/>
      <c r="AC92" s="10"/>
      <c r="AD92" s="10"/>
      <c r="AE92" s="10"/>
      <c r="AT92" s="217" t="s">
        <v>138</v>
      </c>
      <c r="AU92" s="217" t="s">
        <v>74</v>
      </c>
      <c r="AV92" s="10" t="s">
        <v>82</v>
      </c>
      <c r="AW92" s="10" t="s">
        <v>5</v>
      </c>
      <c r="AX92" s="10" t="s">
        <v>74</v>
      </c>
      <c r="AY92" s="217" t="s">
        <v>134</v>
      </c>
    </row>
    <row r="93" s="11" customFormat="1">
      <c r="A93" s="11"/>
      <c r="B93" s="218"/>
      <c r="C93" s="219"/>
      <c r="D93" s="202" t="s">
        <v>138</v>
      </c>
      <c r="E93" s="220" t="s">
        <v>20</v>
      </c>
      <c r="F93" s="221" t="s">
        <v>145</v>
      </c>
      <c r="G93" s="219"/>
      <c r="H93" s="222">
        <v>72</v>
      </c>
      <c r="I93" s="223"/>
      <c r="J93" s="223"/>
      <c r="K93" s="219"/>
      <c r="L93" s="219"/>
      <c r="M93" s="224"/>
      <c r="N93" s="225"/>
      <c r="O93" s="226"/>
      <c r="P93" s="226"/>
      <c r="Q93" s="226"/>
      <c r="R93" s="226"/>
      <c r="S93" s="226"/>
      <c r="T93" s="226"/>
      <c r="U93" s="226"/>
      <c r="V93" s="226"/>
      <c r="W93" s="226"/>
      <c r="X93" s="227"/>
      <c r="Y93" s="11"/>
      <c r="Z93" s="11"/>
      <c r="AA93" s="11"/>
      <c r="AB93" s="11"/>
      <c r="AC93" s="11"/>
      <c r="AD93" s="11"/>
      <c r="AE93" s="11"/>
      <c r="AT93" s="228" t="s">
        <v>138</v>
      </c>
      <c r="AU93" s="228" t="s">
        <v>74</v>
      </c>
      <c r="AV93" s="11" t="s">
        <v>92</v>
      </c>
      <c r="AW93" s="11" t="s">
        <v>5</v>
      </c>
      <c r="AX93" s="11" t="s">
        <v>78</v>
      </c>
      <c r="AY93" s="228" t="s">
        <v>134</v>
      </c>
    </row>
    <row r="94" s="2" customFormat="1" ht="24.15" customHeight="1">
      <c r="A94" s="36"/>
      <c r="B94" s="37"/>
      <c r="C94" s="230" t="s">
        <v>92</v>
      </c>
      <c r="D94" s="231" t="s">
        <v>185</v>
      </c>
      <c r="E94" s="232" t="s">
        <v>664</v>
      </c>
      <c r="F94" s="233" t="s">
        <v>665</v>
      </c>
      <c r="G94" s="234" t="s">
        <v>132</v>
      </c>
      <c r="H94" s="235">
        <v>4</v>
      </c>
      <c r="I94" s="236"/>
      <c r="J94" s="237"/>
      <c r="K94" s="238">
        <f>ROUND(P94*H94,2)</f>
        <v>0</v>
      </c>
      <c r="L94" s="233" t="s">
        <v>133</v>
      </c>
      <c r="M94" s="239"/>
      <c r="N94" s="240" t="s">
        <v>20</v>
      </c>
      <c r="O94" s="196" t="s">
        <v>43</v>
      </c>
      <c r="P94" s="197">
        <f>I94+J94</f>
        <v>0</v>
      </c>
      <c r="Q94" s="197">
        <f>ROUND(I94*H94,2)</f>
        <v>0</v>
      </c>
      <c r="R94" s="197">
        <f>ROUND(J94*H94,2)</f>
        <v>0</v>
      </c>
      <c r="S94" s="82"/>
      <c r="T94" s="198">
        <f>S94*H94</f>
        <v>0</v>
      </c>
      <c r="U94" s="198">
        <v>0.26889000000000002</v>
      </c>
      <c r="V94" s="198">
        <f>U94*H94</f>
        <v>1.0755600000000001</v>
      </c>
      <c r="W94" s="198">
        <v>0</v>
      </c>
      <c r="X94" s="199">
        <f>W94*H94</f>
        <v>0</v>
      </c>
      <c r="Y94" s="36"/>
      <c r="Z94" s="36"/>
      <c r="AA94" s="36"/>
      <c r="AB94" s="36"/>
      <c r="AC94" s="36"/>
      <c r="AD94" s="36"/>
      <c r="AE94" s="36"/>
      <c r="AR94" s="200" t="s">
        <v>188</v>
      </c>
      <c r="AT94" s="200" t="s">
        <v>185</v>
      </c>
      <c r="AU94" s="200" t="s">
        <v>74</v>
      </c>
      <c r="AY94" s="15" t="s">
        <v>134</v>
      </c>
      <c r="BE94" s="201">
        <f>IF(O94="základní",K94,0)</f>
        <v>0</v>
      </c>
      <c r="BF94" s="201">
        <f>IF(O94="snížená",K94,0)</f>
        <v>0</v>
      </c>
      <c r="BG94" s="201">
        <f>IF(O94="zákl. přenesená",K94,0)</f>
        <v>0</v>
      </c>
      <c r="BH94" s="201">
        <f>IF(O94="sníž. přenesená",K94,0)</f>
        <v>0</v>
      </c>
      <c r="BI94" s="201">
        <f>IF(O94="nulová",K94,0)</f>
        <v>0</v>
      </c>
      <c r="BJ94" s="15" t="s">
        <v>78</v>
      </c>
      <c r="BK94" s="201">
        <f>ROUND(P94*H94,2)</f>
        <v>0</v>
      </c>
      <c r="BL94" s="15" t="s">
        <v>92</v>
      </c>
      <c r="BM94" s="200" t="s">
        <v>666</v>
      </c>
    </row>
    <row r="95" s="2" customFormat="1">
      <c r="A95" s="36"/>
      <c r="B95" s="37"/>
      <c r="C95" s="38"/>
      <c r="D95" s="202" t="s">
        <v>136</v>
      </c>
      <c r="E95" s="38"/>
      <c r="F95" s="203" t="s">
        <v>665</v>
      </c>
      <c r="G95" s="38"/>
      <c r="H95" s="38"/>
      <c r="I95" s="204"/>
      <c r="J95" s="204"/>
      <c r="K95" s="38"/>
      <c r="L95" s="38"/>
      <c r="M95" s="42"/>
      <c r="N95" s="205"/>
      <c r="O95" s="206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136</v>
      </c>
      <c r="AU95" s="15" t="s">
        <v>74</v>
      </c>
    </row>
    <row r="96" s="10" customFormat="1">
      <c r="A96" s="10"/>
      <c r="B96" s="207"/>
      <c r="C96" s="208"/>
      <c r="D96" s="202" t="s">
        <v>138</v>
      </c>
      <c r="E96" s="209" t="s">
        <v>20</v>
      </c>
      <c r="F96" s="210" t="s">
        <v>667</v>
      </c>
      <c r="G96" s="208"/>
      <c r="H96" s="211">
        <v>2</v>
      </c>
      <c r="I96" s="212"/>
      <c r="J96" s="212"/>
      <c r="K96" s="208"/>
      <c r="L96" s="208"/>
      <c r="M96" s="213"/>
      <c r="N96" s="214"/>
      <c r="O96" s="215"/>
      <c r="P96" s="215"/>
      <c r="Q96" s="215"/>
      <c r="R96" s="215"/>
      <c r="S96" s="215"/>
      <c r="T96" s="215"/>
      <c r="U96" s="215"/>
      <c r="V96" s="215"/>
      <c r="W96" s="215"/>
      <c r="X96" s="216"/>
      <c r="Y96" s="10"/>
      <c r="Z96" s="10"/>
      <c r="AA96" s="10"/>
      <c r="AB96" s="10"/>
      <c r="AC96" s="10"/>
      <c r="AD96" s="10"/>
      <c r="AE96" s="10"/>
      <c r="AT96" s="217" t="s">
        <v>138</v>
      </c>
      <c r="AU96" s="217" t="s">
        <v>74</v>
      </c>
      <c r="AV96" s="10" t="s">
        <v>82</v>
      </c>
      <c r="AW96" s="10" t="s">
        <v>5</v>
      </c>
      <c r="AX96" s="10" t="s">
        <v>74</v>
      </c>
      <c r="AY96" s="217" t="s">
        <v>134</v>
      </c>
    </row>
    <row r="97" s="10" customFormat="1">
      <c r="A97" s="10"/>
      <c r="B97" s="207"/>
      <c r="C97" s="208"/>
      <c r="D97" s="202" t="s">
        <v>138</v>
      </c>
      <c r="E97" s="209" t="s">
        <v>20</v>
      </c>
      <c r="F97" s="210" t="s">
        <v>668</v>
      </c>
      <c r="G97" s="208"/>
      <c r="H97" s="211">
        <v>2</v>
      </c>
      <c r="I97" s="212"/>
      <c r="J97" s="212"/>
      <c r="K97" s="208"/>
      <c r="L97" s="208"/>
      <c r="M97" s="213"/>
      <c r="N97" s="214"/>
      <c r="O97" s="215"/>
      <c r="P97" s="215"/>
      <c r="Q97" s="215"/>
      <c r="R97" s="215"/>
      <c r="S97" s="215"/>
      <c r="T97" s="215"/>
      <c r="U97" s="215"/>
      <c r="V97" s="215"/>
      <c r="W97" s="215"/>
      <c r="X97" s="216"/>
      <c r="Y97" s="10"/>
      <c r="Z97" s="10"/>
      <c r="AA97" s="10"/>
      <c r="AB97" s="10"/>
      <c r="AC97" s="10"/>
      <c r="AD97" s="10"/>
      <c r="AE97" s="10"/>
      <c r="AT97" s="217" t="s">
        <v>138</v>
      </c>
      <c r="AU97" s="217" t="s">
        <v>74</v>
      </c>
      <c r="AV97" s="10" t="s">
        <v>82</v>
      </c>
      <c r="AW97" s="10" t="s">
        <v>5</v>
      </c>
      <c r="AX97" s="10" t="s">
        <v>74</v>
      </c>
      <c r="AY97" s="217" t="s">
        <v>134</v>
      </c>
    </row>
    <row r="98" s="11" customFormat="1">
      <c r="A98" s="11"/>
      <c r="B98" s="218"/>
      <c r="C98" s="219"/>
      <c r="D98" s="202" t="s">
        <v>138</v>
      </c>
      <c r="E98" s="220" t="s">
        <v>20</v>
      </c>
      <c r="F98" s="221" t="s">
        <v>145</v>
      </c>
      <c r="G98" s="219"/>
      <c r="H98" s="222">
        <v>4</v>
      </c>
      <c r="I98" s="223"/>
      <c r="J98" s="223"/>
      <c r="K98" s="219"/>
      <c r="L98" s="219"/>
      <c r="M98" s="224"/>
      <c r="N98" s="225"/>
      <c r="O98" s="226"/>
      <c r="P98" s="226"/>
      <c r="Q98" s="226"/>
      <c r="R98" s="226"/>
      <c r="S98" s="226"/>
      <c r="T98" s="226"/>
      <c r="U98" s="226"/>
      <c r="V98" s="226"/>
      <c r="W98" s="226"/>
      <c r="X98" s="227"/>
      <c r="Y98" s="11"/>
      <c r="Z98" s="11"/>
      <c r="AA98" s="11"/>
      <c r="AB98" s="11"/>
      <c r="AC98" s="11"/>
      <c r="AD98" s="11"/>
      <c r="AE98" s="11"/>
      <c r="AT98" s="228" t="s">
        <v>138</v>
      </c>
      <c r="AU98" s="228" t="s">
        <v>74</v>
      </c>
      <c r="AV98" s="11" t="s">
        <v>92</v>
      </c>
      <c r="AW98" s="11" t="s">
        <v>5</v>
      </c>
      <c r="AX98" s="11" t="s">
        <v>78</v>
      </c>
      <c r="AY98" s="228" t="s">
        <v>134</v>
      </c>
    </row>
    <row r="99" s="2" customFormat="1" ht="24.15" customHeight="1">
      <c r="A99" s="36"/>
      <c r="B99" s="37"/>
      <c r="C99" s="230" t="s">
        <v>171</v>
      </c>
      <c r="D99" s="231" t="s">
        <v>185</v>
      </c>
      <c r="E99" s="232" t="s">
        <v>669</v>
      </c>
      <c r="F99" s="233" t="s">
        <v>670</v>
      </c>
      <c r="G99" s="234" t="s">
        <v>132</v>
      </c>
      <c r="H99" s="235">
        <v>2</v>
      </c>
      <c r="I99" s="236"/>
      <c r="J99" s="237"/>
      <c r="K99" s="238">
        <f>ROUND(P99*H99,2)</f>
        <v>0</v>
      </c>
      <c r="L99" s="233" t="s">
        <v>133</v>
      </c>
      <c r="M99" s="239"/>
      <c r="N99" s="240" t="s">
        <v>20</v>
      </c>
      <c r="O99" s="196" t="s">
        <v>43</v>
      </c>
      <c r="P99" s="197">
        <f>I99+J99</f>
        <v>0</v>
      </c>
      <c r="Q99" s="197">
        <f>ROUND(I99*H99,2)</f>
        <v>0</v>
      </c>
      <c r="R99" s="197">
        <f>ROUND(J99*H99,2)</f>
        <v>0</v>
      </c>
      <c r="S99" s="82"/>
      <c r="T99" s="198">
        <f>S99*H99</f>
        <v>0</v>
      </c>
      <c r="U99" s="198">
        <v>0.24418999999999999</v>
      </c>
      <c r="V99" s="198">
        <f>U99*H99</f>
        <v>0.48837999999999998</v>
      </c>
      <c r="W99" s="198">
        <v>0</v>
      </c>
      <c r="X99" s="199">
        <f>W99*H99</f>
        <v>0</v>
      </c>
      <c r="Y99" s="36"/>
      <c r="Z99" s="36"/>
      <c r="AA99" s="36"/>
      <c r="AB99" s="36"/>
      <c r="AC99" s="36"/>
      <c r="AD99" s="36"/>
      <c r="AE99" s="36"/>
      <c r="AR99" s="200" t="s">
        <v>188</v>
      </c>
      <c r="AT99" s="200" t="s">
        <v>185</v>
      </c>
      <c r="AU99" s="200" t="s">
        <v>74</v>
      </c>
      <c r="AY99" s="15" t="s">
        <v>134</v>
      </c>
      <c r="BE99" s="201">
        <f>IF(O99="základní",K99,0)</f>
        <v>0</v>
      </c>
      <c r="BF99" s="201">
        <f>IF(O99="snížená",K99,0)</f>
        <v>0</v>
      </c>
      <c r="BG99" s="201">
        <f>IF(O99="zákl. přenesená",K99,0)</f>
        <v>0</v>
      </c>
      <c r="BH99" s="201">
        <f>IF(O99="sníž. přenesená",K99,0)</f>
        <v>0</v>
      </c>
      <c r="BI99" s="201">
        <f>IF(O99="nulová",K99,0)</f>
        <v>0</v>
      </c>
      <c r="BJ99" s="15" t="s">
        <v>78</v>
      </c>
      <c r="BK99" s="201">
        <f>ROUND(P99*H99,2)</f>
        <v>0</v>
      </c>
      <c r="BL99" s="15" t="s">
        <v>92</v>
      </c>
      <c r="BM99" s="200" t="s">
        <v>671</v>
      </c>
    </row>
    <row r="100" s="2" customFormat="1">
      <c r="A100" s="36"/>
      <c r="B100" s="37"/>
      <c r="C100" s="38"/>
      <c r="D100" s="202" t="s">
        <v>136</v>
      </c>
      <c r="E100" s="38"/>
      <c r="F100" s="203" t="s">
        <v>670</v>
      </c>
      <c r="G100" s="38"/>
      <c r="H100" s="38"/>
      <c r="I100" s="204"/>
      <c r="J100" s="204"/>
      <c r="K100" s="38"/>
      <c r="L100" s="38"/>
      <c r="M100" s="42"/>
      <c r="N100" s="205"/>
      <c r="O100" s="206"/>
      <c r="P100" s="82"/>
      <c r="Q100" s="82"/>
      <c r="R100" s="82"/>
      <c r="S100" s="82"/>
      <c r="T100" s="82"/>
      <c r="U100" s="82"/>
      <c r="V100" s="82"/>
      <c r="W100" s="82"/>
      <c r="X100" s="83"/>
      <c r="Y100" s="36"/>
      <c r="Z100" s="36"/>
      <c r="AA100" s="36"/>
      <c r="AB100" s="36"/>
      <c r="AC100" s="36"/>
      <c r="AD100" s="36"/>
      <c r="AE100" s="36"/>
      <c r="AT100" s="15" t="s">
        <v>136</v>
      </c>
      <c r="AU100" s="15" t="s">
        <v>74</v>
      </c>
    </row>
    <row r="101" s="10" customFormat="1">
      <c r="A101" s="10"/>
      <c r="B101" s="207"/>
      <c r="C101" s="208"/>
      <c r="D101" s="202" t="s">
        <v>138</v>
      </c>
      <c r="E101" s="209" t="s">
        <v>20</v>
      </c>
      <c r="F101" s="210" t="s">
        <v>672</v>
      </c>
      <c r="G101" s="208"/>
      <c r="H101" s="211">
        <v>2</v>
      </c>
      <c r="I101" s="212"/>
      <c r="J101" s="212"/>
      <c r="K101" s="208"/>
      <c r="L101" s="208"/>
      <c r="M101" s="213"/>
      <c r="N101" s="214"/>
      <c r="O101" s="215"/>
      <c r="P101" s="215"/>
      <c r="Q101" s="215"/>
      <c r="R101" s="215"/>
      <c r="S101" s="215"/>
      <c r="T101" s="215"/>
      <c r="U101" s="215"/>
      <c r="V101" s="215"/>
      <c r="W101" s="215"/>
      <c r="X101" s="216"/>
      <c r="Y101" s="10"/>
      <c r="Z101" s="10"/>
      <c r="AA101" s="10"/>
      <c r="AB101" s="10"/>
      <c r="AC101" s="10"/>
      <c r="AD101" s="10"/>
      <c r="AE101" s="10"/>
      <c r="AT101" s="217" t="s">
        <v>138</v>
      </c>
      <c r="AU101" s="217" t="s">
        <v>74</v>
      </c>
      <c r="AV101" s="10" t="s">
        <v>82</v>
      </c>
      <c r="AW101" s="10" t="s">
        <v>5</v>
      </c>
      <c r="AX101" s="10" t="s">
        <v>74</v>
      </c>
      <c r="AY101" s="217" t="s">
        <v>134</v>
      </c>
    </row>
    <row r="102" s="11" customFormat="1">
      <c r="A102" s="11"/>
      <c r="B102" s="218"/>
      <c r="C102" s="219"/>
      <c r="D102" s="202" t="s">
        <v>138</v>
      </c>
      <c r="E102" s="220" t="s">
        <v>20</v>
      </c>
      <c r="F102" s="221" t="s">
        <v>145</v>
      </c>
      <c r="G102" s="219"/>
      <c r="H102" s="222">
        <v>2</v>
      </c>
      <c r="I102" s="223"/>
      <c r="J102" s="223"/>
      <c r="K102" s="219"/>
      <c r="L102" s="219"/>
      <c r="M102" s="224"/>
      <c r="N102" s="225"/>
      <c r="O102" s="226"/>
      <c r="P102" s="226"/>
      <c r="Q102" s="226"/>
      <c r="R102" s="226"/>
      <c r="S102" s="226"/>
      <c r="T102" s="226"/>
      <c r="U102" s="226"/>
      <c r="V102" s="226"/>
      <c r="W102" s="226"/>
      <c r="X102" s="227"/>
      <c r="Y102" s="11"/>
      <c r="Z102" s="11"/>
      <c r="AA102" s="11"/>
      <c r="AB102" s="11"/>
      <c r="AC102" s="11"/>
      <c r="AD102" s="11"/>
      <c r="AE102" s="11"/>
      <c r="AT102" s="228" t="s">
        <v>138</v>
      </c>
      <c r="AU102" s="228" t="s">
        <v>74</v>
      </c>
      <c r="AV102" s="11" t="s">
        <v>92</v>
      </c>
      <c r="AW102" s="11" t="s">
        <v>5</v>
      </c>
      <c r="AX102" s="11" t="s">
        <v>78</v>
      </c>
      <c r="AY102" s="228" t="s">
        <v>134</v>
      </c>
    </row>
    <row r="103" s="2" customFormat="1" ht="24.15" customHeight="1">
      <c r="A103" s="36"/>
      <c r="B103" s="37"/>
      <c r="C103" s="230" t="s">
        <v>177</v>
      </c>
      <c r="D103" s="231" t="s">
        <v>185</v>
      </c>
      <c r="E103" s="232" t="s">
        <v>673</v>
      </c>
      <c r="F103" s="233" t="s">
        <v>674</v>
      </c>
      <c r="G103" s="234" t="s">
        <v>132</v>
      </c>
      <c r="H103" s="235">
        <v>2</v>
      </c>
      <c r="I103" s="236"/>
      <c r="J103" s="237"/>
      <c r="K103" s="238">
        <f>ROUND(P103*H103,2)</f>
        <v>0</v>
      </c>
      <c r="L103" s="233" t="s">
        <v>133</v>
      </c>
      <c r="M103" s="239"/>
      <c r="N103" s="240" t="s">
        <v>20</v>
      </c>
      <c r="O103" s="196" t="s">
        <v>43</v>
      </c>
      <c r="P103" s="197">
        <f>I103+J103</f>
        <v>0</v>
      </c>
      <c r="Q103" s="197">
        <f>ROUND(I103*H103,2)</f>
        <v>0</v>
      </c>
      <c r="R103" s="197">
        <f>ROUND(J103*H103,2)</f>
        <v>0</v>
      </c>
      <c r="S103" s="82"/>
      <c r="T103" s="198">
        <f>S103*H103</f>
        <v>0</v>
      </c>
      <c r="U103" s="198">
        <v>0.28093000000000001</v>
      </c>
      <c r="V103" s="198">
        <f>U103*H103</f>
        <v>0.56186000000000003</v>
      </c>
      <c r="W103" s="198">
        <v>0</v>
      </c>
      <c r="X103" s="199">
        <f>W103*H103</f>
        <v>0</v>
      </c>
      <c r="Y103" s="36"/>
      <c r="Z103" s="36"/>
      <c r="AA103" s="36"/>
      <c r="AB103" s="36"/>
      <c r="AC103" s="36"/>
      <c r="AD103" s="36"/>
      <c r="AE103" s="36"/>
      <c r="AR103" s="200" t="s">
        <v>188</v>
      </c>
      <c r="AT103" s="200" t="s">
        <v>185</v>
      </c>
      <c r="AU103" s="200" t="s">
        <v>74</v>
      </c>
      <c r="AY103" s="15" t="s">
        <v>134</v>
      </c>
      <c r="BE103" s="201">
        <f>IF(O103="základní",K103,0)</f>
        <v>0</v>
      </c>
      <c r="BF103" s="201">
        <f>IF(O103="snížená",K103,0)</f>
        <v>0</v>
      </c>
      <c r="BG103" s="201">
        <f>IF(O103="zákl. přenesená",K103,0)</f>
        <v>0</v>
      </c>
      <c r="BH103" s="201">
        <f>IF(O103="sníž. přenesená",K103,0)</f>
        <v>0</v>
      </c>
      <c r="BI103" s="201">
        <f>IF(O103="nulová",K103,0)</f>
        <v>0</v>
      </c>
      <c r="BJ103" s="15" t="s">
        <v>78</v>
      </c>
      <c r="BK103" s="201">
        <f>ROUND(P103*H103,2)</f>
        <v>0</v>
      </c>
      <c r="BL103" s="15" t="s">
        <v>92</v>
      </c>
      <c r="BM103" s="200" t="s">
        <v>675</v>
      </c>
    </row>
    <row r="104" s="2" customFormat="1">
      <c r="A104" s="36"/>
      <c r="B104" s="37"/>
      <c r="C104" s="38"/>
      <c r="D104" s="202" t="s">
        <v>136</v>
      </c>
      <c r="E104" s="38"/>
      <c r="F104" s="203" t="s">
        <v>674</v>
      </c>
      <c r="G104" s="38"/>
      <c r="H104" s="38"/>
      <c r="I104" s="204"/>
      <c r="J104" s="204"/>
      <c r="K104" s="38"/>
      <c r="L104" s="38"/>
      <c r="M104" s="42"/>
      <c r="N104" s="205"/>
      <c r="O104" s="206"/>
      <c r="P104" s="82"/>
      <c r="Q104" s="82"/>
      <c r="R104" s="82"/>
      <c r="S104" s="82"/>
      <c r="T104" s="82"/>
      <c r="U104" s="82"/>
      <c r="V104" s="82"/>
      <c r="W104" s="82"/>
      <c r="X104" s="83"/>
      <c r="Y104" s="36"/>
      <c r="Z104" s="36"/>
      <c r="AA104" s="36"/>
      <c r="AB104" s="36"/>
      <c r="AC104" s="36"/>
      <c r="AD104" s="36"/>
      <c r="AE104" s="36"/>
      <c r="AT104" s="15" t="s">
        <v>136</v>
      </c>
      <c r="AU104" s="15" t="s">
        <v>74</v>
      </c>
    </row>
    <row r="105" s="10" customFormat="1">
      <c r="A105" s="10"/>
      <c r="B105" s="207"/>
      <c r="C105" s="208"/>
      <c r="D105" s="202" t="s">
        <v>138</v>
      </c>
      <c r="E105" s="209" t="s">
        <v>20</v>
      </c>
      <c r="F105" s="210" t="s">
        <v>288</v>
      </c>
      <c r="G105" s="208"/>
      <c r="H105" s="211">
        <v>2</v>
      </c>
      <c r="I105" s="212"/>
      <c r="J105" s="212"/>
      <c r="K105" s="208"/>
      <c r="L105" s="208"/>
      <c r="M105" s="213"/>
      <c r="N105" s="251"/>
      <c r="O105" s="252"/>
      <c r="P105" s="252"/>
      <c r="Q105" s="252"/>
      <c r="R105" s="252"/>
      <c r="S105" s="252"/>
      <c r="T105" s="252"/>
      <c r="U105" s="252"/>
      <c r="V105" s="252"/>
      <c r="W105" s="252"/>
      <c r="X105" s="253"/>
      <c r="Y105" s="10"/>
      <c r="Z105" s="10"/>
      <c r="AA105" s="10"/>
      <c r="AB105" s="10"/>
      <c r="AC105" s="10"/>
      <c r="AD105" s="10"/>
      <c r="AE105" s="10"/>
      <c r="AT105" s="217" t="s">
        <v>138</v>
      </c>
      <c r="AU105" s="217" t="s">
        <v>74</v>
      </c>
      <c r="AV105" s="10" t="s">
        <v>82</v>
      </c>
      <c r="AW105" s="10" t="s">
        <v>5</v>
      </c>
      <c r="AX105" s="10" t="s">
        <v>78</v>
      </c>
      <c r="AY105" s="217" t="s">
        <v>134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42"/>
      <c r="N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NIc8eZadl7ZYRc7ZxK9pf2nvRihWn3JnG4mDp0AP6fypV+qBZ5knPApHWre4YISl21MPAlNmgP1SlHKErAzU+w==" hashValue="UJVdL8xrjefYjChZRKCoeXG4Tj2XX2y/3/r0f+YGN5N8TABskCx7k3FXTQ5TU9YHox0U4LAOWGuuRXTm4tKL8A==" algorithmName="SHA-512" password="CC35"/>
  <autoFilter ref="C80:L105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8"/>
      <c r="AT3" s="15" t="s">
        <v>82</v>
      </c>
    </row>
    <row r="4" s="1" customFormat="1" ht="24.96" customHeight="1">
      <c r="B4" s="18"/>
      <c r="D4" s="141" t="s">
        <v>99</v>
      </c>
      <c r="M4" s="18"/>
      <c r="N4" s="142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3" t="s">
        <v>17</v>
      </c>
      <c r="M6" s="18"/>
    </row>
    <row r="7" s="1" customFormat="1" ht="16.5" customHeight="1">
      <c r="B7" s="18"/>
      <c r="E7" s="144" t="str">
        <f>'Rekapitulace zakázky'!K6</f>
        <v>Oprava výhybek v žst. Děčín hl. n.</v>
      </c>
      <c r="F7" s="143"/>
      <c r="G7" s="143"/>
      <c r="H7" s="143"/>
      <c r="M7" s="18"/>
    </row>
    <row r="8" s="2" customFormat="1" ht="12" customHeight="1">
      <c r="A8" s="36"/>
      <c r="B8" s="42"/>
      <c r="C8" s="36"/>
      <c r="D8" s="143" t="s">
        <v>100</v>
      </c>
      <c r="E8" s="36"/>
      <c r="F8" s="36"/>
      <c r="G8" s="36"/>
      <c r="H8" s="36"/>
      <c r="I8" s="36"/>
      <c r="J8" s="36"/>
      <c r="K8" s="36"/>
      <c r="L8" s="36"/>
      <c r="M8" s="14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6" t="s">
        <v>676</v>
      </c>
      <c r="F9" s="36"/>
      <c r="G9" s="36"/>
      <c r="H9" s="36"/>
      <c r="I9" s="36"/>
      <c r="J9" s="36"/>
      <c r="K9" s="36"/>
      <c r="L9" s="36"/>
      <c r="M9" s="14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14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3" t="s">
        <v>19</v>
      </c>
      <c r="E11" s="36"/>
      <c r="F11" s="133" t="s">
        <v>20</v>
      </c>
      <c r="G11" s="36"/>
      <c r="H11" s="36"/>
      <c r="I11" s="143" t="s">
        <v>21</v>
      </c>
      <c r="J11" s="133" t="s">
        <v>20</v>
      </c>
      <c r="K11" s="36"/>
      <c r="L11" s="36"/>
      <c r="M11" s="14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3" t="s">
        <v>22</v>
      </c>
      <c r="E12" s="36"/>
      <c r="F12" s="133" t="s">
        <v>23</v>
      </c>
      <c r="G12" s="36"/>
      <c r="H12" s="36"/>
      <c r="I12" s="143" t="s">
        <v>24</v>
      </c>
      <c r="J12" s="147" t="str">
        <f>'Rekapitulace zakázky'!AN8</f>
        <v>2. 8. 2022</v>
      </c>
      <c r="K12" s="36"/>
      <c r="L12" s="36"/>
      <c r="M12" s="14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14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3" t="s">
        <v>26</v>
      </c>
      <c r="E14" s="36"/>
      <c r="F14" s="36"/>
      <c r="G14" s="36"/>
      <c r="H14" s="36"/>
      <c r="I14" s="143" t="s">
        <v>27</v>
      </c>
      <c r="J14" s="133" t="str">
        <f>IF('Rekapitulace zakázky'!AN10="","",'Rekapitulace zakázky'!AN10)</f>
        <v/>
      </c>
      <c r="K14" s="36"/>
      <c r="L14" s="36"/>
      <c r="M14" s="14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3" t="str">
        <f>IF('Rekapitulace zakázky'!E11="","",'Rekapitulace zakázky'!E11)</f>
        <v>ST UL</v>
      </c>
      <c r="F15" s="36"/>
      <c r="G15" s="36"/>
      <c r="H15" s="36"/>
      <c r="I15" s="143" t="s">
        <v>29</v>
      </c>
      <c r="J15" s="133" t="str">
        <f>IF('Rekapitulace zakázky'!AN11="","",'Rekapitulace zakázky'!AN11)</f>
        <v/>
      </c>
      <c r="K15" s="36"/>
      <c r="L15" s="36"/>
      <c r="M15" s="14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14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3" t="s">
        <v>30</v>
      </c>
      <c r="E17" s="36"/>
      <c r="F17" s="36"/>
      <c r="G17" s="36"/>
      <c r="H17" s="36"/>
      <c r="I17" s="143" t="s">
        <v>27</v>
      </c>
      <c r="J17" s="31" t="str">
        <f>'Rekapitulace zakázky'!AN13</f>
        <v>Vyplň údaj</v>
      </c>
      <c r="K17" s="36"/>
      <c r="L17" s="36"/>
      <c r="M17" s="14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43" t="s">
        <v>29</v>
      </c>
      <c r="J18" s="31" t="str">
        <f>'Rekapitulace zakázky'!AN14</f>
        <v>Vyplň údaj</v>
      </c>
      <c r="K18" s="36"/>
      <c r="L18" s="36"/>
      <c r="M18" s="14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14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3" t="s">
        <v>32</v>
      </c>
      <c r="E20" s="36"/>
      <c r="F20" s="36"/>
      <c r="G20" s="36"/>
      <c r="H20" s="36"/>
      <c r="I20" s="143" t="s">
        <v>27</v>
      </c>
      <c r="J20" s="133" t="str">
        <f>IF('Rekapitulace zakázky'!AN16="","",'Rekapitulace zakázky'!AN16)</f>
        <v/>
      </c>
      <c r="K20" s="36"/>
      <c r="L20" s="36"/>
      <c r="M20" s="14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3" t="str">
        <f>IF('Rekapitulace zakázky'!E17="","",'Rekapitulace zakázky'!E17)</f>
        <v xml:space="preserve"> </v>
      </c>
      <c r="F21" s="36"/>
      <c r="G21" s="36"/>
      <c r="H21" s="36"/>
      <c r="I21" s="143" t="s">
        <v>29</v>
      </c>
      <c r="J21" s="133" t="str">
        <f>IF('Rekapitulace zakázky'!AN17="","",'Rekapitulace zakázky'!AN17)</f>
        <v/>
      </c>
      <c r="K21" s="36"/>
      <c r="L21" s="36"/>
      <c r="M21" s="14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3" t="s">
        <v>34</v>
      </c>
      <c r="E23" s="36"/>
      <c r="F23" s="36"/>
      <c r="G23" s="36"/>
      <c r="H23" s="36"/>
      <c r="I23" s="143" t="s">
        <v>27</v>
      </c>
      <c r="J23" s="133" t="s">
        <v>20</v>
      </c>
      <c r="K23" s="36"/>
      <c r="L23" s="36"/>
      <c r="M23" s="14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3" t="s">
        <v>35</v>
      </c>
      <c r="F24" s="36"/>
      <c r="G24" s="36"/>
      <c r="H24" s="36"/>
      <c r="I24" s="143" t="s">
        <v>29</v>
      </c>
      <c r="J24" s="133" t="s">
        <v>20</v>
      </c>
      <c r="K24" s="36"/>
      <c r="L24" s="36"/>
      <c r="M24" s="14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14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3" t="s">
        <v>36</v>
      </c>
      <c r="E26" s="36"/>
      <c r="F26" s="36"/>
      <c r="G26" s="36"/>
      <c r="H26" s="36"/>
      <c r="I26" s="36"/>
      <c r="J26" s="36"/>
      <c r="K26" s="36"/>
      <c r="L26" s="36"/>
      <c r="M26" s="14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8"/>
      <c r="B27" s="149"/>
      <c r="C27" s="148"/>
      <c r="D27" s="148"/>
      <c r="E27" s="150" t="s">
        <v>20</v>
      </c>
      <c r="F27" s="150"/>
      <c r="G27" s="150"/>
      <c r="H27" s="150"/>
      <c r="I27" s="148"/>
      <c r="J27" s="148"/>
      <c r="K27" s="148"/>
      <c r="L27" s="148"/>
      <c r="M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14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2"/>
      <c r="J29" s="152"/>
      <c r="K29" s="152"/>
      <c r="L29" s="152"/>
      <c r="M29" s="14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43" t="s">
        <v>104</v>
      </c>
      <c r="F30" s="36"/>
      <c r="G30" s="36"/>
      <c r="H30" s="36"/>
      <c r="I30" s="36"/>
      <c r="J30" s="36"/>
      <c r="K30" s="153">
        <f>I61</f>
        <v>0</v>
      </c>
      <c r="L30" s="36"/>
      <c r="M30" s="14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43" t="s">
        <v>105</v>
      </c>
      <c r="F31" s="36"/>
      <c r="G31" s="36"/>
      <c r="H31" s="36"/>
      <c r="I31" s="36"/>
      <c r="J31" s="36"/>
      <c r="K31" s="153">
        <f>J61</f>
        <v>0</v>
      </c>
      <c r="L31" s="36"/>
      <c r="M31" s="14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4" t="s">
        <v>38</v>
      </c>
      <c r="E32" s="36"/>
      <c r="F32" s="36"/>
      <c r="G32" s="36"/>
      <c r="H32" s="36"/>
      <c r="I32" s="36"/>
      <c r="J32" s="36"/>
      <c r="K32" s="155">
        <f>ROUND(K81, 2)</f>
        <v>0</v>
      </c>
      <c r="L32" s="36"/>
      <c r="M32" s="14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2"/>
      <c r="E33" s="152"/>
      <c r="F33" s="152"/>
      <c r="G33" s="152"/>
      <c r="H33" s="152"/>
      <c r="I33" s="152"/>
      <c r="J33" s="152"/>
      <c r="K33" s="152"/>
      <c r="L33" s="152"/>
      <c r="M33" s="14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6" t="s">
        <v>40</v>
      </c>
      <c r="G34" s="36"/>
      <c r="H34" s="36"/>
      <c r="I34" s="156" t="s">
        <v>39</v>
      </c>
      <c r="J34" s="36"/>
      <c r="K34" s="156" t="s">
        <v>41</v>
      </c>
      <c r="L34" s="36"/>
      <c r="M34" s="14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7" t="s">
        <v>42</v>
      </c>
      <c r="E35" s="143" t="s">
        <v>43</v>
      </c>
      <c r="F35" s="153">
        <f>ROUND((SUM(BE81:BE91)),  2)</f>
        <v>0</v>
      </c>
      <c r="G35" s="36"/>
      <c r="H35" s="36"/>
      <c r="I35" s="158">
        <v>0.20999999999999999</v>
      </c>
      <c r="J35" s="36"/>
      <c r="K35" s="153">
        <f>ROUND(((SUM(BE81:BE91))*I35),  2)</f>
        <v>0</v>
      </c>
      <c r="L35" s="36"/>
      <c r="M35" s="14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3" t="s">
        <v>44</v>
      </c>
      <c r="F36" s="153">
        <f>ROUND((SUM(BF81:BF91)),  2)</f>
        <v>0</v>
      </c>
      <c r="G36" s="36"/>
      <c r="H36" s="36"/>
      <c r="I36" s="158">
        <v>0.14999999999999999</v>
      </c>
      <c r="J36" s="36"/>
      <c r="K36" s="153">
        <f>ROUND(((SUM(BF81:BF91))*I36),  2)</f>
        <v>0</v>
      </c>
      <c r="L36" s="36"/>
      <c r="M36" s="14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3" t="s">
        <v>45</v>
      </c>
      <c r="F37" s="153">
        <f>ROUND((SUM(BG81:BG91)),  2)</f>
        <v>0</v>
      </c>
      <c r="G37" s="36"/>
      <c r="H37" s="36"/>
      <c r="I37" s="158">
        <v>0.20999999999999999</v>
      </c>
      <c r="J37" s="36"/>
      <c r="K37" s="153">
        <f>0</f>
        <v>0</v>
      </c>
      <c r="L37" s="36"/>
      <c r="M37" s="14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3" t="s">
        <v>46</v>
      </c>
      <c r="F38" s="153">
        <f>ROUND((SUM(BH81:BH91)),  2)</f>
        <v>0</v>
      </c>
      <c r="G38" s="36"/>
      <c r="H38" s="36"/>
      <c r="I38" s="158">
        <v>0.14999999999999999</v>
      </c>
      <c r="J38" s="36"/>
      <c r="K38" s="153">
        <f>0</f>
        <v>0</v>
      </c>
      <c r="L38" s="36"/>
      <c r="M38" s="14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3" t="s">
        <v>47</v>
      </c>
      <c r="F39" s="153">
        <f>ROUND((SUM(BI81:BI91)),  2)</f>
        <v>0</v>
      </c>
      <c r="G39" s="36"/>
      <c r="H39" s="36"/>
      <c r="I39" s="158">
        <v>0</v>
      </c>
      <c r="J39" s="36"/>
      <c r="K39" s="153">
        <f>0</f>
        <v>0</v>
      </c>
      <c r="L39" s="36"/>
      <c r="M39" s="14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14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1"/>
      <c r="K41" s="164">
        <f>SUM(K32:K39)</f>
        <v>0</v>
      </c>
      <c r="L41" s="165"/>
      <c r="M41" s="14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4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4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106</v>
      </c>
      <c r="D47" s="38"/>
      <c r="E47" s="38"/>
      <c r="F47" s="38"/>
      <c r="G47" s="38"/>
      <c r="H47" s="38"/>
      <c r="I47" s="38"/>
      <c r="J47" s="38"/>
      <c r="K47" s="38"/>
      <c r="L47" s="38"/>
      <c r="M47" s="14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14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38"/>
      <c r="J49" s="38"/>
      <c r="K49" s="38"/>
      <c r="L49" s="38"/>
      <c r="M49" s="14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výhybek v žst. Děčín hl. n.</v>
      </c>
      <c r="F50" s="30"/>
      <c r="G50" s="30"/>
      <c r="H50" s="30"/>
      <c r="I50" s="38"/>
      <c r="J50" s="38"/>
      <c r="K50" s="38"/>
      <c r="L50" s="38"/>
      <c r="M50" s="14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100</v>
      </c>
      <c r="D51" s="38"/>
      <c r="E51" s="38"/>
      <c r="F51" s="38"/>
      <c r="G51" s="38"/>
      <c r="H51" s="38"/>
      <c r="I51" s="38"/>
      <c r="J51" s="38"/>
      <c r="K51" s="38"/>
      <c r="L51" s="38"/>
      <c r="M51" s="14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3 - VRN</v>
      </c>
      <c r="F52" s="38"/>
      <c r="G52" s="38"/>
      <c r="H52" s="38"/>
      <c r="I52" s="38"/>
      <c r="J52" s="38"/>
      <c r="K52" s="38"/>
      <c r="L52" s="38"/>
      <c r="M52" s="14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4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>Děčín</v>
      </c>
      <c r="G54" s="38"/>
      <c r="H54" s="38"/>
      <c r="I54" s="30" t="s">
        <v>24</v>
      </c>
      <c r="J54" s="70" t="str">
        <f>IF(J12="","",J12)</f>
        <v>2. 8. 2022</v>
      </c>
      <c r="K54" s="38"/>
      <c r="L54" s="38"/>
      <c r="M54" s="14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14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>ST UL</v>
      </c>
      <c r="G56" s="38"/>
      <c r="H56" s="38"/>
      <c r="I56" s="30" t="s">
        <v>32</v>
      </c>
      <c r="J56" s="34" t="str">
        <f>E21</f>
        <v xml:space="preserve"> </v>
      </c>
      <c r="K56" s="38"/>
      <c r="L56" s="38"/>
      <c r="M56" s="14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30" t="s">
        <v>34</v>
      </c>
      <c r="J57" s="34" t="str">
        <f>E24</f>
        <v>Tomáš Šrédl</v>
      </c>
      <c r="K57" s="38"/>
      <c r="L57" s="38"/>
      <c r="M57" s="14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4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1" t="s">
        <v>107</v>
      </c>
      <c r="D59" s="172"/>
      <c r="E59" s="172"/>
      <c r="F59" s="172"/>
      <c r="G59" s="172"/>
      <c r="H59" s="172"/>
      <c r="I59" s="173" t="s">
        <v>108</v>
      </c>
      <c r="J59" s="173" t="s">
        <v>109</v>
      </c>
      <c r="K59" s="173" t="s">
        <v>110</v>
      </c>
      <c r="L59" s="172"/>
      <c r="M59" s="14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4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4" t="s">
        <v>72</v>
      </c>
      <c r="D61" s="38"/>
      <c r="E61" s="38"/>
      <c r="F61" s="38"/>
      <c r="G61" s="38"/>
      <c r="H61" s="38"/>
      <c r="I61" s="100">
        <f>Q81</f>
        <v>0</v>
      </c>
      <c r="J61" s="100">
        <f>R81</f>
        <v>0</v>
      </c>
      <c r="K61" s="100">
        <f>K81</f>
        <v>0</v>
      </c>
      <c r="L61" s="38"/>
      <c r="M61" s="14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111</v>
      </c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14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14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112</v>
      </c>
      <c r="D68" s="38"/>
      <c r="E68" s="38"/>
      <c r="F68" s="38"/>
      <c r="G68" s="38"/>
      <c r="H68" s="38"/>
      <c r="I68" s="38"/>
      <c r="J68" s="38"/>
      <c r="K68" s="38"/>
      <c r="L68" s="38"/>
      <c r="M68" s="14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4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17</v>
      </c>
      <c r="D70" s="38"/>
      <c r="E70" s="38"/>
      <c r="F70" s="38"/>
      <c r="G70" s="38"/>
      <c r="H70" s="38"/>
      <c r="I70" s="38"/>
      <c r="J70" s="38"/>
      <c r="K70" s="38"/>
      <c r="L70" s="38"/>
      <c r="M70" s="14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70" t="str">
        <f>E7</f>
        <v>Oprava výhybek v žst. Děčín hl. n.</v>
      </c>
      <c r="F71" s="30"/>
      <c r="G71" s="30"/>
      <c r="H71" s="30"/>
      <c r="I71" s="38"/>
      <c r="J71" s="38"/>
      <c r="K71" s="38"/>
      <c r="L71" s="38"/>
      <c r="M71" s="14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100</v>
      </c>
      <c r="D72" s="38"/>
      <c r="E72" s="38"/>
      <c r="F72" s="38"/>
      <c r="G72" s="38"/>
      <c r="H72" s="38"/>
      <c r="I72" s="38"/>
      <c r="J72" s="38"/>
      <c r="K72" s="38"/>
      <c r="L72" s="38"/>
      <c r="M72" s="14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3 - VRN</v>
      </c>
      <c r="F73" s="38"/>
      <c r="G73" s="38"/>
      <c r="H73" s="38"/>
      <c r="I73" s="38"/>
      <c r="J73" s="38"/>
      <c r="K73" s="38"/>
      <c r="L73" s="38"/>
      <c r="M73" s="14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14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22</v>
      </c>
      <c r="D75" s="38"/>
      <c r="E75" s="38"/>
      <c r="F75" s="25" t="str">
        <f>F12</f>
        <v>Děčín</v>
      </c>
      <c r="G75" s="38"/>
      <c r="H75" s="38"/>
      <c r="I75" s="30" t="s">
        <v>24</v>
      </c>
      <c r="J75" s="70" t="str">
        <f>IF(J12="","",J12)</f>
        <v>2. 8. 2022</v>
      </c>
      <c r="K75" s="38"/>
      <c r="L75" s="38"/>
      <c r="M75" s="14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14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26</v>
      </c>
      <c r="D77" s="38"/>
      <c r="E77" s="38"/>
      <c r="F77" s="25" t="str">
        <f>E15</f>
        <v>ST UL</v>
      </c>
      <c r="G77" s="38"/>
      <c r="H77" s="38"/>
      <c r="I77" s="30" t="s">
        <v>32</v>
      </c>
      <c r="J77" s="34" t="str">
        <f>E21</f>
        <v xml:space="preserve"> </v>
      </c>
      <c r="K77" s="38"/>
      <c r="L77" s="38"/>
      <c r="M77" s="14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30</v>
      </c>
      <c r="D78" s="38"/>
      <c r="E78" s="38"/>
      <c r="F78" s="25" t="str">
        <f>IF(E18="","",E18)</f>
        <v>Vyplň údaj</v>
      </c>
      <c r="G78" s="38"/>
      <c r="H78" s="38"/>
      <c r="I78" s="30" t="s">
        <v>34</v>
      </c>
      <c r="J78" s="34" t="str">
        <f>E24</f>
        <v>Tomáš Šrédl</v>
      </c>
      <c r="K78" s="38"/>
      <c r="L78" s="38"/>
      <c r="M78" s="14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4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9" customFormat="1" ht="29.28" customHeight="1">
      <c r="A80" s="175"/>
      <c r="B80" s="176"/>
      <c r="C80" s="177" t="s">
        <v>113</v>
      </c>
      <c r="D80" s="178" t="s">
        <v>57</v>
      </c>
      <c r="E80" s="178" t="s">
        <v>53</v>
      </c>
      <c r="F80" s="178" t="s">
        <v>54</v>
      </c>
      <c r="G80" s="178" t="s">
        <v>114</v>
      </c>
      <c r="H80" s="178" t="s">
        <v>115</v>
      </c>
      <c r="I80" s="178" t="s">
        <v>116</v>
      </c>
      <c r="J80" s="178" t="s">
        <v>117</v>
      </c>
      <c r="K80" s="178" t="s">
        <v>110</v>
      </c>
      <c r="L80" s="179" t="s">
        <v>118</v>
      </c>
      <c r="M80" s="180"/>
      <c r="N80" s="90" t="s">
        <v>20</v>
      </c>
      <c r="O80" s="91" t="s">
        <v>42</v>
      </c>
      <c r="P80" s="91" t="s">
        <v>119</v>
      </c>
      <c r="Q80" s="91" t="s">
        <v>120</v>
      </c>
      <c r="R80" s="91" t="s">
        <v>121</v>
      </c>
      <c r="S80" s="91" t="s">
        <v>122</v>
      </c>
      <c r="T80" s="91" t="s">
        <v>123</v>
      </c>
      <c r="U80" s="91" t="s">
        <v>124</v>
      </c>
      <c r="V80" s="91" t="s">
        <v>125</v>
      </c>
      <c r="W80" s="91" t="s">
        <v>126</v>
      </c>
      <c r="X80" s="92" t="s">
        <v>127</v>
      </c>
      <c r="Y80" s="175"/>
      <c r="Z80" s="175"/>
      <c r="AA80" s="175"/>
      <c r="AB80" s="175"/>
      <c r="AC80" s="175"/>
      <c r="AD80" s="175"/>
      <c r="AE80" s="175"/>
    </row>
    <row r="81" s="2" customFormat="1" ht="22.8" customHeight="1">
      <c r="A81" s="36"/>
      <c r="B81" s="37"/>
      <c r="C81" s="97" t="s">
        <v>128</v>
      </c>
      <c r="D81" s="38"/>
      <c r="E81" s="38"/>
      <c r="F81" s="38"/>
      <c r="G81" s="38"/>
      <c r="H81" s="38"/>
      <c r="I81" s="38"/>
      <c r="J81" s="38"/>
      <c r="K81" s="181">
        <f>BK81</f>
        <v>0</v>
      </c>
      <c r="L81" s="38"/>
      <c r="M81" s="42"/>
      <c r="N81" s="93"/>
      <c r="O81" s="182"/>
      <c r="P81" s="94"/>
      <c r="Q81" s="183">
        <f>SUM(Q82:Q91)</f>
        <v>0</v>
      </c>
      <c r="R81" s="183">
        <f>SUM(R82:R91)</f>
        <v>0</v>
      </c>
      <c r="S81" s="94"/>
      <c r="T81" s="184">
        <f>SUM(T82:T91)</f>
        <v>0</v>
      </c>
      <c r="U81" s="94"/>
      <c r="V81" s="184">
        <f>SUM(V82:V91)</f>
        <v>0</v>
      </c>
      <c r="W81" s="94"/>
      <c r="X81" s="185">
        <f>SUM(X82:X91)</f>
        <v>0</v>
      </c>
      <c r="Y81" s="36"/>
      <c r="Z81" s="36"/>
      <c r="AA81" s="36"/>
      <c r="AB81" s="36"/>
      <c r="AC81" s="36"/>
      <c r="AD81" s="36"/>
      <c r="AE81" s="36"/>
      <c r="AT81" s="15" t="s">
        <v>73</v>
      </c>
      <c r="AU81" s="15" t="s">
        <v>111</v>
      </c>
      <c r="BK81" s="186">
        <f>SUM(BK82:BK91)</f>
        <v>0</v>
      </c>
    </row>
    <row r="82" s="2" customFormat="1" ht="24.15" customHeight="1">
      <c r="A82" s="36"/>
      <c r="B82" s="37"/>
      <c r="C82" s="187" t="s">
        <v>78</v>
      </c>
      <c r="D82" s="187" t="s">
        <v>129</v>
      </c>
      <c r="E82" s="189" t="s">
        <v>677</v>
      </c>
      <c r="F82" s="190" t="s">
        <v>678</v>
      </c>
      <c r="G82" s="191" t="s">
        <v>679</v>
      </c>
      <c r="H82" s="192">
        <v>1</v>
      </c>
      <c r="I82" s="193"/>
      <c r="J82" s="193"/>
      <c r="K82" s="194">
        <f>ROUND(P82*H82,2)</f>
        <v>0</v>
      </c>
      <c r="L82" s="190" t="s">
        <v>133</v>
      </c>
      <c r="M82" s="42"/>
      <c r="N82" s="195" t="s">
        <v>20</v>
      </c>
      <c r="O82" s="196" t="s">
        <v>43</v>
      </c>
      <c r="P82" s="197">
        <f>I82+J82</f>
        <v>0</v>
      </c>
      <c r="Q82" s="197">
        <f>ROUND(I82*H82,2)</f>
        <v>0</v>
      </c>
      <c r="R82" s="197">
        <f>ROUND(J82*H82,2)</f>
        <v>0</v>
      </c>
      <c r="S82" s="82"/>
      <c r="T82" s="198">
        <f>S82*H82</f>
        <v>0</v>
      </c>
      <c r="U82" s="198">
        <v>0</v>
      </c>
      <c r="V82" s="198">
        <f>U82*H82</f>
        <v>0</v>
      </c>
      <c r="W82" s="198">
        <v>0</v>
      </c>
      <c r="X82" s="199">
        <f>W82*H82</f>
        <v>0</v>
      </c>
      <c r="Y82" s="36"/>
      <c r="Z82" s="36"/>
      <c r="AA82" s="36"/>
      <c r="AB82" s="36"/>
      <c r="AC82" s="36"/>
      <c r="AD82" s="36"/>
      <c r="AE82" s="36"/>
      <c r="AR82" s="200" t="s">
        <v>92</v>
      </c>
      <c r="AT82" s="200" t="s">
        <v>129</v>
      </c>
      <c r="AU82" s="200" t="s">
        <v>74</v>
      </c>
      <c r="AY82" s="15" t="s">
        <v>134</v>
      </c>
      <c r="BE82" s="201">
        <f>IF(O82="základní",K82,0)</f>
        <v>0</v>
      </c>
      <c r="BF82" s="201">
        <f>IF(O82="snížená",K82,0)</f>
        <v>0</v>
      </c>
      <c r="BG82" s="201">
        <f>IF(O82="zákl. přenesená",K82,0)</f>
        <v>0</v>
      </c>
      <c r="BH82" s="201">
        <f>IF(O82="sníž. přenesená",K82,0)</f>
        <v>0</v>
      </c>
      <c r="BI82" s="201">
        <f>IF(O82="nulová",K82,0)</f>
        <v>0</v>
      </c>
      <c r="BJ82" s="15" t="s">
        <v>78</v>
      </c>
      <c r="BK82" s="201">
        <f>ROUND(P82*H82,2)</f>
        <v>0</v>
      </c>
      <c r="BL82" s="15" t="s">
        <v>92</v>
      </c>
      <c r="BM82" s="200" t="s">
        <v>680</v>
      </c>
    </row>
    <row r="83" s="2" customFormat="1">
      <c r="A83" s="36"/>
      <c r="B83" s="37"/>
      <c r="C83" s="38"/>
      <c r="D83" s="202" t="s">
        <v>136</v>
      </c>
      <c r="E83" s="38"/>
      <c r="F83" s="203" t="s">
        <v>678</v>
      </c>
      <c r="G83" s="38"/>
      <c r="H83" s="38"/>
      <c r="I83" s="204"/>
      <c r="J83" s="204"/>
      <c r="K83" s="38"/>
      <c r="L83" s="38"/>
      <c r="M83" s="42"/>
      <c r="N83" s="205"/>
      <c r="O83" s="206"/>
      <c r="P83" s="82"/>
      <c r="Q83" s="82"/>
      <c r="R83" s="82"/>
      <c r="S83" s="82"/>
      <c r="T83" s="82"/>
      <c r="U83" s="82"/>
      <c r="V83" s="82"/>
      <c r="W83" s="82"/>
      <c r="X83" s="83"/>
      <c r="Y83" s="36"/>
      <c r="Z83" s="36"/>
      <c r="AA83" s="36"/>
      <c r="AB83" s="36"/>
      <c r="AC83" s="36"/>
      <c r="AD83" s="36"/>
      <c r="AE83" s="36"/>
      <c r="AT83" s="15" t="s">
        <v>136</v>
      </c>
      <c r="AU83" s="15" t="s">
        <v>74</v>
      </c>
    </row>
    <row r="84" s="2" customFormat="1">
      <c r="A84" s="36"/>
      <c r="B84" s="37"/>
      <c r="C84" s="187" t="s">
        <v>82</v>
      </c>
      <c r="D84" s="187" t="s">
        <v>129</v>
      </c>
      <c r="E84" s="189" t="s">
        <v>681</v>
      </c>
      <c r="F84" s="190" t="s">
        <v>682</v>
      </c>
      <c r="G84" s="191" t="s">
        <v>683</v>
      </c>
      <c r="H84" s="192">
        <v>1</v>
      </c>
      <c r="I84" s="193"/>
      <c r="J84" s="193"/>
      <c r="K84" s="194">
        <f>ROUND(P84*H84,2)</f>
        <v>0</v>
      </c>
      <c r="L84" s="190" t="s">
        <v>133</v>
      </c>
      <c r="M84" s="42"/>
      <c r="N84" s="195" t="s">
        <v>20</v>
      </c>
      <c r="O84" s="196" t="s">
        <v>43</v>
      </c>
      <c r="P84" s="197">
        <f>I84+J84</f>
        <v>0</v>
      </c>
      <c r="Q84" s="197">
        <f>ROUND(I84*H84,2)</f>
        <v>0</v>
      </c>
      <c r="R84" s="197">
        <f>ROUND(J84*H84,2)</f>
        <v>0</v>
      </c>
      <c r="S84" s="82"/>
      <c r="T84" s="198">
        <f>S84*H84</f>
        <v>0</v>
      </c>
      <c r="U84" s="198">
        <v>0</v>
      </c>
      <c r="V84" s="198">
        <f>U84*H84</f>
        <v>0</v>
      </c>
      <c r="W84" s="198">
        <v>0</v>
      </c>
      <c r="X84" s="199">
        <f>W84*H84</f>
        <v>0</v>
      </c>
      <c r="Y84" s="36"/>
      <c r="Z84" s="36"/>
      <c r="AA84" s="36"/>
      <c r="AB84" s="36"/>
      <c r="AC84" s="36"/>
      <c r="AD84" s="36"/>
      <c r="AE84" s="36"/>
      <c r="AR84" s="200" t="s">
        <v>92</v>
      </c>
      <c r="AT84" s="200" t="s">
        <v>129</v>
      </c>
      <c r="AU84" s="200" t="s">
        <v>74</v>
      </c>
      <c r="AY84" s="15" t="s">
        <v>134</v>
      </c>
      <c r="BE84" s="201">
        <f>IF(O84="základní",K84,0)</f>
        <v>0</v>
      </c>
      <c r="BF84" s="201">
        <f>IF(O84="snížená",K84,0)</f>
        <v>0</v>
      </c>
      <c r="BG84" s="201">
        <f>IF(O84="zákl. přenesená",K84,0)</f>
        <v>0</v>
      </c>
      <c r="BH84" s="201">
        <f>IF(O84="sníž. přenesená",K84,0)</f>
        <v>0</v>
      </c>
      <c r="BI84" s="201">
        <f>IF(O84="nulová",K84,0)</f>
        <v>0</v>
      </c>
      <c r="BJ84" s="15" t="s">
        <v>78</v>
      </c>
      <c r="BK84" s="201">
        <f>ROUND(P84*H84,2)</f>
        <v>0</v>
      </c>
      <c r="BL84" s="15" t="s">
        <v>92</v>
      </c>
      <c r="BM84" s="200" t="s">
        <v>684</v>
      </c>
    </row>
    <row r="85" s="2" customFormat="1">
      <c r="A85" s="36"/>
      <c r="B85" s="37"/>
      <c r="C85" s="38"/>
      <c r="D85" s="202" t="s">
        <v>136</v>
      </c>
      <c r="E85" s="38"/>
      <c r="F85" s="203" t="s">
        <v>682</v>
      </c>
      <c r="G85" s="38"/>
      <c r="H85" s="38"/>
      <c r="I85" s="204"/>
      <c r="J85" s="204"/>
      <c r="K85" s="38"/>
      <c r="L85" s="38"/>
      <c r="M85" s="42"/>
      <c r="N85" s="205"/>
      <c r="O85" s="206"/>
      <c r="P85" s="82"/>
      <c r="Q85" s="82"/>
      <c r="R85" s="82"/>
      <c r="S85" s="82"/>
      <c r="T85" s="82"/>
      <c r="U85" s="82"/>
      <c r="V85" s="82"/>
      <c r="W85" s="82"/>
      <c r="X85" s="83"/>
      <c r="Y85" s="36"/>
      <c r="Z85" s="36"/>
      <c r="AA85" s="36"/>
      <c r="AB85" s="36"/>
      <c r="AC85" s="36"/>
      <c r="AD85" s="36"/>
      <c r="AE85" s="36"/>
      <c r="AT85" s="15" t="s">
        <v>136</v>
      </c>
      <c r="AU85" s="15" t="s">
        <v>74</v>
      </c>
    </row>
    <row r="86" s="2" customFormat="1" ht="24.15" customHeight="1">
      <c r="A86" s="36"/>
      <c r="B86" s="37"/>
      <c r="C86" s="187" t="s">
        <v>89</v>
      </c>
      <c r="D86" s="187" t="s">
        <v>129</v>
      </c>
      <c r="E86" s="189" t="s">
        <v>685</v>
      </c>
      <c r="F86" s="190" t="s">
        <v>686</v>
      </c>
      <c r="G86" s="191" t="s">
        <v>683</v>
      </c>
      <c r="H86" s="192">
        <v>1</v>
      </c>
      <c r="I86" s="193"/>
      <c r="J86" s="193"/>
      <c r="K86" s="194">
        <f>ROUND(P86*H86,2)</f>
        <v>0</v>
      </c>
      <c r="L86" s="190" t="s">
        <v>133</v>
      </c>
      <c r="M86" s="42"/>
      <c r="N86" s="195" t="s">
        <v>20</v>
      </c>
      <c r="O86" s="196" t="s">
        <v>43</v>
      </c>
      <c r="P86" s="197">
        <f>I86+J86</f>
        <v>0</v>
      </c>
      <c r="Q86" s="197">
        <f>ROUND(I86*H86,2)</f>
        <v>0</v>
      </c>
      <c r="R86" s="197">
        <f>ROUND(J86*H86,2)</f>
        <v>0</v>
      </c>
      <c r="S86" s="82"/>
      <c r="T86" s="198">
        <f>S86*H86</f>
        <v>0</v>
      </c>
      <c r="U86" s="198">
        <v>0</v>
      </c>
      <c r="V86" s="198">
        <f>U86*H86</f>
        <v>0</v>
      </c>
      <c r="W86" s="198">
        <v>0</v>
      </c>
      <c r="X86" s="199">
        <f>W86*H86</f>
        <v>0</v>
      </c>
      <c r="Y86" s="36"/>
      <c r="Z86" s="36"/>
      <c r="AA86" s="36"/>
      <c r="AB86" s="36"/>
      <c r="AC86" s="36"/>
      <c r="AD86" s="36"/>
      <c r="AE86" s="36"/>
      <c r="AR86" s="200" t="s">
        <v>92</v>
      </c>
      <c r="AT86" s="200" t="s">
        <v>129</v>
      </c>
      <c r="AU86" s="200" t="s">
        <v>74</v>
      </c>
      <c r="AY86" s="15" t="s">
        <v>134</v>
      </c>
      <c r="BE86" s="201">
        <f>IF(O86="základní",K86,0)</f>
        <v>0</v>
      </c>
      <c r="BF86" s="201">
        <f>IF(O86="snížená",K86,0)</f>
        <v>0</v>
      </c>
      <c r="BG86" s="201">
        <f>IF(O86="zákl. přenesená",K86,0)</f>
        <v>0</v>
      </c>
      <c r="BH86" s="201">
        <f>IF(O86="sníž. přenesená",K86,0)</f>
        <v>0</v>
      </c>
      <c r="BI86" s="201">
        <f>IF(O86="nulová",K86,0)</f>
        <v>0</v>
      </c>
      <c r="BJ86" s="15" t="s">
        <v>78</v>
      </c>
      <c r="BK86" s="201">
        <f>ROUND(P86*H86,2)</f>
        <v>0</v>
      </c>
      <c r="BL86" s="15" t="s">
        <v>92</v>
      </c>
      <c r="BM86" s="200" t="s">
        <v>687</v>
      </c>
    </row>
    <row r="87" s="2" customFormat="1">
      <c r="A87" s="36"/>
      <c r="B87" s="37"/>
      <c r="C87" s="38"/>
      <c r="D87" s="202" t="s">
        <v>136</v>
      </c>
      <c r="E87" s="38"/>
      <c r="F87" s="203" t="s">
        <v>688</v>
      </c>
      <c r="G87" s="38"/>
      <c r="H87" s="38"/>
      <c r="I87" s="204"/>
      <c r="J87" s="204"/>
      <c r="K87" s="38"/>
      <c r="L87" s="38"/>
      <c r="M87" s="42"/>
      <c r="N87" s="205"/>
      <c r="O87" s="206"/>
      <c r="P87" s="82"/>
      <c r="Q87" s="82"/>
      <c r="R87" s="82"/>
      <c r="S87" s="82"/>
      <c r="T87" s="82"/>
      <c r="U87" s="82"/>
      <c r="V87" s="82"/>
      <c r="W87" s="82"/>
      <c r="X87" s="83"/>
      <c r="Y87" s="36"/>
      <c r="Z87" s="36"/>
      <c r="AA87" s="36"/>
      <c r="AB87" s="36"/>
      <c r="AC87" s="36"/>
      <c r="AD87" s="36"/>
      <c r="AE87" s="36"/>
      <c r="AT87" s="15" t="s">
        <v>136</v>
      </c>
      <c r="AU87" s="15" t="s">
        <v>74</v>
      </c>
    </row>
    <row r="88" s="2" customFormat="1" ht="24.15" customHeight="1">
      <c r="A88" s="36"/>
      <c r="B88" s="37"/>
      <c r="C88" s="187" t="s">
        <v>92</v>
      </c>
      <c r="D88" s="187" t="s">
        <v>129</v>
      </c>
      <c r="E88" s="189" t="s">
        <v>689</v>
      </c>
      <c r="F88" s="190" t="s">
        <v>690</v>
      </c>
      <c r="G88" s="191" t="s">
        <v>683</v>
      </c>
      <c r="H88" s="192">
        <v>1</v>
      </c>
      <c r="I88" s="193"/>
      <c r="J88" s="193"/>
      <c r="K88" s="194">
        <f>ROUND(P88*H88,2)</f>
        <v>0</v>
      </c>
      <c r="L88" s="190" t="s">
        <v>133</v>
      </c>
      <c r="M88" s="42"/>
      <c r="N88" s="195" t="s">
        <v>20</v>
      </c>
      <c r="O88" s="196" t="s">
        <v>43</v>
      </c>
      <c r="P88" s="197">
        <f>I88+J88</f>
        <v>0</v>
      </c>
      <c r="Q88" s="197">
        <f>ROUND(I88*H88,2)</f>
        <v>0</v>
      </c>
      <c r="R88" s="197">
        <f>ROUND(J88*H88,2)</f>
        <v>0</v>
      </c>
      <c r="S88" s="82"/>
      <c r="T88" s="198">
        <f>S88*H88</f>
        <v>0</v>
      </c>
      <c r="U88" s="198">
        <v>0</v>
      </c>
      <c r="V88" s="198">
        <f>U88*H88</f>
        <v>0</v>
      </c>
      <c r="W88" s="198">
        <v>0</v>
      </c>
      <c r="X88" s="199">
        <f>W88*H88</f>
        <v>0</v>
      </c>
      <c r="Y88" s="36"/>
      <c r="Z88" s="36"/>
      <c r="AA88" s="36"/>
      <c r="AB88" s="36"/>
      <c r="AC88" s="36"/>
      <c r="AD88" s="36"/>
      <c r="AE88" s="36"/>
      <c r="AR88" s="200" t="s">
        <v>92</v>
      </c>
      <c r="AT88" s="200" t="s">
        <v>129</v>
      </c>
      <c r="AU88" s="200" t="s">
        <v>74</v>
      </c>
      <c r="AY88" s="15" t="s">
        <v>134</v>
      </c>
      <c r="BE88" s="201">
        <f>IF(O88="základní",K88,0)</f>
        <v>0</v>
      </c>
      <c r="BF88" s="201">
        <f>IF(O88="snížená",K88,0)</f>
        <v>0</v>
      </c>
      <c r="BG88" s="201">
        <f>IF(O88="zákl. přenesená",K88,0)</f>
        <v>0</v>
      </c>
      <c r="BH88" s="201">
        <f>IF(O88="sníž. přenesená",K88,0)</f>
        <v>0</v>
      </c>
      <c r="BI88" s="201">
        <f>IF(O88="nulová",K88,0)</f>
        <v>0</v>
      </c>
      <c r="BJ88" s="15" t="s">
        <v>78</v>
      </c>
      <c r="BK88" s="201">
        <f>ROUND(P88*H88,2)</f>
        <v>0</v>
      </c>
      <c r="BL88" s="15" t="s">
        <v>92</v>
      </c>
      <c r="BM88" s="200" t="s">
        <v>691</v>
      </c>
    </row>
    <row r="89" s="2" customFormat="1">
      <c r="A89" s="36"/>
      <c r="B89" s="37"/>
      <c r="C89" s="38"/>
      <c r="D89" s="202" t="s">
        <v>136</v>
      </c>
      <c r="E89" s="38"/>
      <c r="F89" s="203" t="s">
        <v>692</v>
      </c>
      <c r="G89" s="38"/>
      <c r="H89" s="38"/>
      <c r="I89" s="204"/>
      <c r="J89" s="204"/>
      <c r="K89" s="38"/>
      <c r="L89" s="38"/>
      <c r="M89" s="42"/>
      <c r="N89" s="205"/>
      <c r="O89" s="206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136</v>
      </c>
      <c r="AU89" s="15" t="s">
        <v>74</v>
      </c>
    </row>
    <row r="90" s="2" customFormat="1" ht="66.75" customHeight="1">
      <c r="A90" s="36"/>
      <c r="B90" s="37"/>
      <c r="C90" s="187" t="s">
        <v>171</v>
      </c>
      <c r="D90" s="187" t="s">
        <v>129</v>
      </c>
      <c r="E90" s="189" t="s">
        <v>693</v>
      </c>
      <c r="F90" s="190" t="s">
        <v>694</v>
      </c>
      <c r="G90" s="191" t="s">
        <v>683</v>
      </c>
      <c r="H90" s="192">
        <v>1</v>
      </c>
      <c r="I90" s="193"/>
      <c r="J90" s="193"/>
      <c r="K90" s="194">
        <f>ROUND(P90*H90,2)</f>
        <v>0</v>
      </c>
      <c r="L90" s="190" t="s">
        <v>133</v>
      </c>
      <c r="M90" s="42"/>
      <c r="N90" s="195" t="s">
        <v>20</v>
      </c>
      <c r="O90" s="196" t="s">
        <v>43</v>
      </c>
      <c r="P90" s="197">
        <f>I90+J90</f>
        <v>0</v>
      </c>
      <c r="Q90" s="197">
        <f>ROUND(I90*H90,2)</f>
        <v>0</v>
      </c>
      <c r="R90" s="197">
        <f>ROUND(J90*H90,2)</f>
        <v>0</v>
      </c>
      <c r="S90" s="82"/>
      <c r="T90" s="198">
        <f>S90*H90</f>
        <v>0</v>
      </c>
      <c r="U90" s="198">
        <v>0</v>
      </c>
      <c r="V90" s="198">
        <f>U90*H90</f>
        <v>0</v>
      </c>
      <c r="W90" s="198">
        <v>0</v>
      </c>
      <c r="X90" s="199">
        <f>W90*H90</f>
        <v>0</v>
      </c>
      <c r="Y90" s="36"/>
      <c r="Z90" s="36"/>
      <c r="AA90" s="36"/>
      <c r="AB90" s="36"/>
      <c r="AC90" s="36"/>
      <c r="AD90" s="36"/>
      <c r="AE90" s="36"/>
      <c r="AR90" s="200" t="s">
        <v>92</v>
      </c>
      <c r="AT90" s="200" t="s">
        <v>129</v>
      </c>
      <c r="AU90" s="200" t="s">
        <v>74</v>
      </c>
      <c r="AY90" s="15" t="s">
        <v>134</v>
      </c>
      <c r="BE90" s="201">
        <f>IF(O90="základní",K90,0)</f>
        <v>0</v>
      </c>
      <c r="BF90" s="201">
        <f>IF(O90="snížená",K90,0)</f>
        <v>0</v>
      </c>
      <c r="BG90" s="201">
        <f>IF(O90="zákl. přenesená",K90,0)</f>
        <v>0</v>
      </c>
      <c r="BH90" s="201">
        <f>IF(O90="sníž. přenesená",K90,0)</f>
        <v>0</v>
      </c>
      <c r="BI90" s="201">
        <f>IF(O90="nulová",K90,0)</f>
        <v>0</v>
      </c>
      <c r="BJ90" s="15" t="s">
        <v>78</v>
      </c>
      <c r="BK90" s="201">
        <f>ROUND(P90*H90,2)</f>
        <v>0</v>
      </c>
      <c r="BL90" s="15" t="s">
        <v>92</v>
      </c>
      <c r="BM90" s="200" t="s">
        <v>695</v>
      </c>
    </row>
    <row r="91" s="2" customFormat="1">
      <c r="A91" s="36"/>
      <c r="B91" s="37"/>
      <c r="C91" s="38"/>
      <c r="D91" s="202" t="s">
        <v>136</v>
      </c>
      <c r="E91" s="38"/>
      <c r="F91" s="203" t="s">
        <v>694</v>
      </c>
      <c r="G91" s="38"/>
      <c r="H91" s="38"/>
      <c r="I91" s="204"/>
      <c r="J91" s="204"/>
      <c r="K91" s="38"/>
      <c r="L91" s="38"/>
      <c r="M91" s="42"/>
      <c r="N91" s="254"/>
      <c r="O91" s="255"/>
      <c r="P91" s="256"/>
      <c r="Q91" s="256"/>
      <c r="R91" s="256"/>
      <c r="S91" s="256"/>
      <c r="T91" s="256"/>
      <c r="U91" s="256"/>
      <c r="V91" s="256"/>
      <c r="W91" s="256"/>
      <c r="X91" s="257"/>
      <c r="Y91" s="36"/>
      <c r="Z91" s="36"/>
      <c r="AA91" s="36"/>
      <c r="AB91" s="36"/>
      <c r="AC91" s="36"/>
      <c r="AD91" s="36"/>
      <c r="AE91" s="36"/>
      <c r="AT91" s="15" t="s">
        <v>136</v>
      </c>
      <c r="AU91" s="15" t="s">
        <v>74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42"/>
      <c r="N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Mt55D9/euKESOfCdbpmgohhxyOerfsgVe385lOCFwCnzhZARkUz+KtcImbW5go7RUBgvMwe2FurP32gUazlqbw==" hashValue="avYEIhvsdUOETSN+nA3g+sONVJ4CtC0WcBi58gBn0B2aSnQrqQho26RRAJNbeSv8kw+xdExySD2wlKfXEIZq8A==" algorithmName="SHA-512" password="CC35"/>
  <autoFilter ref="C80:L91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3" customFormat="1" ht="45" customHeight="1">
      <c r="B3" s="266"/>
      <c r="C3" s="267" t="s">
        <v>696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697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698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699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700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701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702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703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704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705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706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80</v>
      </c>
      <c r="F18" s="273" t="s">
        <v>707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708</v>
      </c>
      <c r="F19" s="273" t="s">
        <v>709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710</v>
      </c>
      <c r="F20" s="273" t="s">
        <v>711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712</v>
      </c>
      <c r="F21" s="273" t="s">
        <v>713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714</v>
      </c>
      <c r="F22" s="273" t="s">
        <v>715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85</v>
      </c>
      <c r="F23" s="273" t="s">
        <v>716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717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718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719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720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721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722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723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724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725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113</v>
      </c>
      <c r="F36" s="273"/>
      <c r="G36" s="273" t="s">
        <v>726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727</v>
      </c>
      <c r="F37" s="273"/>
      <c r="G37" s="273" t="s">
        <v>728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53</v>
      </c>
      <c r="F38" s="273"/>
      <c r="G38" s="273" t="s">
        <v>729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54</v>
      </c>
      <c r="F39" s="273"/>
      <c r="G39" s="273" t="s">
        <v>730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114</v>
      </c>
      <c r="F40" s="273"/>
      <c r="G40" s="273" t="s">
        <v>731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115</v>
      </c>
      <c r="F41" s="273"/>
      <c r="G41" s="273" t="s">
        <v>732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733</v>
      </c>
      <c r="F42" s="273"/>
      <c r="G42" s="273" t="s">
        <v>734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735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736</v>
      </c>
      <c r="F44" s="273"/>
      <c r="G44" s="273" t="s">
        <v>737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118</v>
      </c>
      <c r="F45" s="273"/>
      <c r="G45" s="273" t="s">
        <v>738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739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740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741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742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743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744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745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746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747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748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749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750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751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752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753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754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755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756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757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758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759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760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761</v>
      </c>
      <c r="D76" s="291"/>
      <c r="E76" s="291"/>
      <c r="F76" s="291" t="s">
        <v>762</v>
      </c>
      <c r="G76" s="292"/>
      <c r="H76" s="291" t="s">
        <v>54</v>
      </c>
      <c r="I76" s="291" t="s">
        <v>57</v>
      </c>
      <c r="J76" s="291" t="s">
        <v>763</v>
      </c>
      <c r="K76" s="290"/>
    </row>
    <row r="77" s="1" customFormat="1" ht="17.25" customHeight="1">
      <c r="B77" s="288"/>
      <c r="C77" s="293" t="s">
        <v>764</v>
      </c>
      <c r="D77" s="293"/>
      <c r="E77" s="293"/>
      <c r="F77" s="294" t="s">
        <v>765</v>
      </c>
      <c r="G77" s="295"/>
      <c r="H77" s="293"/>
      <c r="I77" s="293"/>
      <c r="J77" s="293" t="s">
        <v>766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53</v>
      </c>
      <c r="D79" s="298"/>
      <c r="E79" s="298"/>
      <c r="F79" s="299" t="s">
        <v>767</v>
      </c>
      <c r="G79" s="300"/>
      <c r="H79" s="276" t="s">
        <v>768</v>
      </c>
      <c r="I79" s="276" t="s">
        <v>769</v>
      </c>
      <c r="J79" s="276">
        <v>20</v>
      </c>
      <c r="K79" s="290"/>
    </row>
    <row r="80" s="1" customFormat="1" ht="15" customHeight="1">
      <c r="B80" s="288"/>
      <c r="C80" s="276" t="s">
        <v>770</v>
      </c>
      <c r="D80" s="276"/>
      <c r="E80" s="276"/>
      <c r="F80" s="299" t="s">
        <v>767</v>
      </c>
      <c r="G80" s="300"/>
      <c r="H80" s="276" t="s">
        <v>771</v>
      </c>
      <c r="I80" s="276" t="s">
        <v>769</v>
      </c>
      <c r="J80" s="276">
        <v>120</v>
      </c>
      <c r="K80" s="290"/>
    </row>
    <row r="81" s="1" customFormat="1" ht="15" customHeight="1">
      <c r="B81" s="301"/>
      <c r="C81" s="276" t="s">
        <v>772</v>
      </c>
      <c r="D81" s="276"/>
      <c r="E81" s="276"/>
      <c r="F81" s="299" t="s">
        <v>773</v>
      </c>
      <c r="G81" s="300"/>
      <c r="H81" s="276" t="s">
        <v>774</v>
      </c>
      <c r="I81" s="276" t="s">
        <v>769</v>
      </c>
      <c r="J81" s="276">
        <v>50</v>
      </c>
      <c r="K81" s="290"/>
    </row>
    <row r="82" s="1" customFormat="1" ht="15" customHeight="1">
      <c r="B82" s="301"/>
      <c r="C82" s="276" t="s">
        <v>775</v>
      </c>
      <c r="D82" s="276"/>
      <c r="E82" s="276"/>
      <c r="F82" s="299" t="s">
        <v>767</v>
      </c>
      <c r="G82" s="300"/>
      <c r="H82" s="276" t="s">
        <v>776</v>
      </c>
      <c r="I82" s="276" t="s">
        <v>777</v>
      </c>
      <c r="J82" s="276"/>
      <c r="K82" s="290"/>
    </row>
    <row r="83" s="1" customFormat="1" ht="15" customHeight="1">
      <c r="B83" s="301"/>
      <c r="C83" s="302" t="s">
        <v>778</v>
      </c>
      <c r="D83" s="302"/>
      <c r="E83" s="302"/>
      <c r="F83" s="303" t="s">
        <v>773</v>
      </c>
      <c r="G83" s="302"/>
      <c r="H83" s="302" t="s">
        <v>779</v>
      </c>
      <c r="I83" s="302" t="s">
        <v>769</v>
      </c>
      <c r="J83" s="302">
        <v>15</v>
      </c>
      <c r="K83" s="290"/>
    </row>
    <row r="84" s="1" customFormat="1" ht="15" customHeight="1">
      <c r="B84" s="301"/>
      <c r="C84" s="302" t="s">
        <v>780</v>
      </c>
      <c r="D84" s="302"/>
      <c r="E84" s="302"/>
      <c r="F84" s="303" t="s">
        <v>773</v>
      </c>
      <c r="G84" s="302"/>
      <c r="H84" s="302" t="s">
        <v>781</v>
      </c>
      <c r="I84" s="302" t="s">
        <v>769</v>
      </c>
      <c r="J84" s="302">
        <v>15</v>
      </c>
      <c r="K84" s="290"/>
    </row>
    <row r="85" s="1" customFormat="1" ht="15" customHeight="1">
      <c r="B85" s="301"/>
      <c r="C85" s="302" t="s">
        <v>782</v>
      </c>
      <c r="D85" s="302"/>
      <c r="E85" s="302"/>
      <c r="F85" s="303" t="s">
        <v>773</v>
      </c>
      <c r="G85" s="302"/>
      <c r="H85" s="302" t="s">
        <v>783</v>
      </c>
      <c r="I85" s="302" t="s">
        <v>769</v>
      </c>
      <c r="J85" s="302">
        <v>20</v>
      </c>
      <c r="K85" s="290"/>
    </row>
    <row r="86" s="1" customFormat="1" ht="15" customHeight="1">
      <c r="B86" s="301"/>
      <c r="C86" s="302" t="s">
        <v>784</v>
      </c>
      <c r="D86" s="302"/>
      <c r="E86" s="302"/>
      <c r="F86" s="303" t="s">
        <v>773</v>
      </c>
      <c r="G86" s="302"/>
      <c r="H86" s="302" t="s">
        <v>785</v>
      </c>
      <c r="I86" s="302" t="s">
        <v>769</v>
      </c>
      <c r="J86" s="302">
        <v>20</v>
      </c>
      <c r="K86" s="290"/>
    </row>
    <row r="87" s="1" customFormat="1" ht="15" customHeight="1">
      <c r="B87" s="301"/>
      <c r="C87" s="276" t="s">
        <v>786</v>
      </c>
      <c r="D87" s="276"/>
      <c r="E87" s="276"/>
      <c r="F87" s="299" t="s">
        <v>773</v>
      </c>
      <c r="G87" s="300"/>
      <c r="H87" s="276" t="s">
        <v>787</v>
      </c>
      <c r="I87" s="276" t="s">
        <v>769</v>
      </c>
      <c r="J87" s="276">
        <v>50</v>
      </c>
      <c r="K87" s="290"/>
    </row>
    <row r="88" s="1" customFormat="1" ht="15" customHeight="1">
      <c r="B88" s="301"/>
      <c r="C88" s="276" t="s">
        <v>788</v>
      </c>
      <c r="D88" s="276"/>
      <c r="E88" s="276"/>
      <c r="F88" s="299" t="s">
        <v>773</v>
      </c>
      <c r="G88" s="300"/>
      <c r="H88" s="276" t="s">
        <v>789</v>
      </c>
      <c r="I88" s="276" t="s">
        <v>769</v>
      </c>
      <c r="J88" s="276">
        <v>20</v>
      </c>
      <c r="K88" s="290"/>
    </row>
    <row r="89" s="1" customFormat="1" ht="15" customHeight="1">
      <c r="B89" s="301"/>
      <c r="C89" s="276" t="s">
        <v>790</v>
      </c>
      <c r="D89" s="276"/>
      <c r="E89" s="276"/>
      <c r="F89" s="299" t="s">
        <v>773</v>
      </c>
      <c r="G89" s="300"/>
      <c r="H89" s="276" t="s">
        <v>791</v>
      </c>
      <c r="I89" s="276" t="s">
        <v>769</v>
      </c>
      <c r="J89" s="276">
        <v>20</v>
      </c>
      <c r="K89" s="290"/>
    </row>
    <row r="90" s="1" customFormat="1" ht="15" customHeight="1">
      <c r="B90" s="301"/>
      <c r="C90" s="276" t="s">
        <v>792</v>
      </c>
      <c r="D90" s="276"/>
      <c r="E90" s="276"/>
      <c r="F90" s="299" t="s">
        <v>773</v>
      </c>
      <c r="G90" s="300"/>
      <c r="H90" s="276" t="s">
        <v>793</v>
      </c>
      <c r="I90" s="276" t="s">
        <v>769</v>
      </c>
      <c r="J90" s="276">
        <v>50</v>
      </c>
      <c r="K90" s="290"/>
    </row>
    <row r="91" s="1" customFormat="1" ht="15" customHeight="1">
      <c r="B91" s="301"/>
      <c r="C91" s="276" t="s">
        <v>794</v>
      </c>
      <c r="D91" s="276"/>
      <c r="E91" s="276"/>
      <c r="F91" s="299" t="s">
        <v>773</v>
      </c>
      <c r="G91" s="300"/>
      <c r="H91" s="276" t="s">
        <v>794</v>
      </c>
      <c r="I91" s="276" t="s">
        <v>769</v>
      </c>
      <c r="J91" s="276">
        <v>50</v>
      </c>
      <c r="K91" s="290"/>
    </row>
    <row r="92" s="1" customFormat="1" ht="15" customHeight="1">
      <c r="B92" s="301"/>
      <c r="C92" s="276" t="s">
        <v>795</v>
      </c>
      <c r="D92" s="276"/>
      <c r="E92" s="276"/>
      <c r="F92" s="299" t="s">
        <v>773</v>
      </c>
      <c r="G92" s="300"/>
      <c r="H92" s="276" t="s">
        <v>796</v>
      </c>
      <c r="I92" s="276" t="s">
        <v>769</v>
      </c>
      <c r="J92" s="276">
        <v>255</v>
      </c>
      <c r="K92" s="290"/>
    </row>
    <row r="93" s="1" customFormat="1" ht="15" customHeight="1">
      <c r="B93" s="301"/>
      <c r="C93" s="276" t="s">
        <v>797</v>
      </c>
      <c r="D93" s="276"/>
      <c r="E93" s="276"/>
      <c r="F93" s="299" t="s">
        <v>767</v>
      </c>
      <c r="G93" s="300"/>
      <c r="H93" s="276" t="s">
        <v>798</v>
      </c>
      <c r="I93" s="276" t="s">
        <v>799</v>
      </c>
      <c r="J93" s="276"/>
      <c r="K93" s="290"/>
    </row>
    <row r="94" s="1" customFormat="1" ht="15" customHeight="1">
      <c r="B94" s="301"/>
      <c r="C94" s="276" t="s">
        <v>800</v>
      </c>
      <c r="D94" s="276"/>
      <c r="E94" s="276"/>
      <c r="F94" s="299" t="s">
        <v>767</v>
      </c>
      <c r="G94" s="300"/>
      <c r="H94" s="276" t="s">
        <v>801</v>
      </c>
      <c r="I94" s="276" t="s">
        <v>802</v>
      </c>
      <c r="J94" s="276"/>
      <c r="K94" s="290"/>
    </row>
    <row r="95" s="1" customFormat="1" ht="15" customHeight="1">
      <c r="B95" s="301"/>
      <c r="C95" s="276" t="s">
        <v>803</v>
      </c>
      <c r="D95" s="276"/>
      <c r="E95" s="276"/>
      <c r="F95" s="299" t="s">
        <v>767</v>
      </c>
      <c r="G95" s="300"/>
      <c r="H95" s="276" t="s">
        <v>803</v>
      </c>
      <c r="I95" s="276" t="s">
        <v>802</v>
      </c>
      <c r="J95" s="276"/>
      <c r="K95" s="290"/>
    </row>
    <row r="96" s="1" customFormat="1" ht="15" customHeight="1">
      <c r="B96" s="301"/>
      <c r="C96" s="276" t="s">
        <v>38</v>
      </c>
      <c r="D96" s="276"/>
      <c r="E96" s="276"/>
      <c r="F96" s="299" t="s">
        <v>767</v>
      </c>
      <c r="G96" s="300"/>
      <c r="H96" s="276" t="s">
        <v>804</v>
      </c>
      <c r="I96" s="276" t="s">
        <v>802</v>
      </c>
      <c r="J96" s="276"/>
      <c r="K96" s="290"/>
    </row>
    <row r="97" s="1" customFormat="1" ht="15" customHeight="1">
      <c r="B97" s="301"/>
      <c r="C97" s="276" t="s">
        <v>48</v>
      </c>
      <c r="D97" s="276"/>
      <c r="E97" s="276"/>
      <c r="F97" s="299" t="s">
        <v>767</v>
      </c>
      <c r="G97" s="300"/>
      <c r="H97" s="276" t="s">
        <v>805</v>
      </c>
      <c r="I97" s="276" t="s">
        <v>802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806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761</v>
      </c>
      <c r="D103" s="291"/>
      <c r="E103" s="291"/>
      <c r="F103" s="291" t="s">
        <v>762</v>
      </c>
      <c r="G103" s="292"/>
      <c r="H103" s="291" t="s">
        <v>54</v>
      </c>
      <c r="I103" s="291" t="s">
        <v>57</v>
      </c>
      <c r="J103" s="291" t="s">
        <v>763</v>
      </c>
      <c r="K103" s="290"/>
    </row>
    <row r="104" s="1" customFormat="1" ht="17.25" customHeight="1">
      <c r="B104" s="288"/>
      <c r="C104" s="293" t="s">
        <v>764</v>
      </c>
      <c r="D104" s="293"/>
      <c r="E104" s="293"/>
      <c r="F104" s="294" t="s">
        <v>765</v>
      </c>
      <c r="G104" s="295"/>
      <c r="H104" s="293"/>
      <c r="I104" s="293"/>
      <c r="J104" s="293" t="s">
        <v>766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53</v>
      </c>
      <c r="D106" s="298"/>
      <c r="E106" s="298"/>
      <c r="F106" s="299" t="s">
        <v>767</v>
      </c>
      <c r="G106" s="276"/>
      <c r="H106" s="276" t="s">
        <v>807</v>
      </c>
      <c r="I106" s="276" t="s">
        <v>769</v>
      </c>
      <c r="J106" s="276">
        <v>20</v>
      </c>
      <c r="K106" s="290"/>
    </row>
    <row r="107" s="1" customFormat="1" ht="15" customHeight="1">
      <c r="B107" s="288"/>
      <c r="C107" s="276" t="s">
        <v>770</v>
      </c>
      <c r="D107" s="276"/>
      <c r="E107" s="276"/>
      <c r="F107" s="299" t="s">
        <v>767</v>
      </c>
      <c r="G107" s="276"/>
      <c r="H107" s="276" t="s">
        <v>807</v>
      </c>
      <c r="I107" s="276" t="s">
        <v>769</v>
      </c>
      <c r="J107" s="276">
        <v>120</v>
      </c>
      <c r="K107" s="290"/>
    </row>
    <row r="108" s="1" customFormat="1" ht="15" customHeight="1">
      <c r="B108" s="301"/>
      <c r="C108" s="276" t="s">
        <v>772</v>
      </c>
      <c r="D108" s="276"/>
      <c r="E108" s="276"/>
      <c r="F108" s="299" t="s">
        <v>773</v>
      </c>
      <c r="G108" s="276"/>
      <c r="H108" s="276" t="s">
        <v>807</v>
      </c>
      <c r="I108" s="276" t="s">
        <v>769</v>
      </c>
      <c r="J108" s="276">
        <v>50</v>
      </c>
      <c r="K108" s="290"/>
    </row>
    <row r="109" s="1" customFormat="1" ht="15" customHeight="1">
      <c r="B109" s="301"/>
      <c r="C109" s="276" t="s">
        <v>775</v>
      </c>
      <c r="D109" s="276"/>
      <c r="E109" s="276"/>
      <c r="F109" s="299" t="s">
        <v>767</v>
      </c>
      <c r="G109" s="276"/>
      <c r="H109" s="276" t="s">
        <v>807</v>
      </c>
      <c r="I109" s="276" t="s">
        <v>777</v>
      </c>
      <c r="J109" s="276"/>
      <c r="K109" s="290"/>
    </row>
    <row r="110" s="1" customFormat="1" ht="15" customHeight="1">
      <c r="B110" s="301"/>
      <c r="C110" s="276" t="s">
        <v>786</v>
      </c>
      <c r="D110" s="276"/>
      <c r="E110" s="276"/>
      <c r="F110" s="299" t="s">
        <v>773</v>
      </c>
      <c r="G110" s="276"/>
      <c r="H110" s="276" t="s">
        <v>807</v>
      </c>
      <c r="I110" s="276" t="s">
        <v>769</v>
      </c>
      <c r="J110" s="276">
        <v>50</v>
      </c>
      <c r="K110" s="290"/>
    </row>
    <row r="111" s="1" customFormat="1" ht="15" customHeight="1">
      <c r="B111" s="301"/>
      <c r="C111" s="276" t="s">
        <v>794</v>
      </c>
      <c r="D111" s="276"/>
      <c r="E111" s="276"/>
      <c r="F111" s="299" t="s">
        <v>773</v>
      </c>
      <c r="G111" s="276"/>
      <c r="H111" s="276" t="s">
        <v>807</v>
      </c>
      <c r="I111" s="276" t="s">
        <v>769</v>
      </c>
      <c r="J111" s="276">
        <v>50</v>
      </c>
      <c r="K111" s="290"/>
    </row>
    <row r="112" s="1" customFormat="1" ht="15" customHeight="1">
      <c r="B112" s="301"/>
      <c r="C112" s="276" t="s">
        <v>792</v>
      </c>
      <c r="D112" s="276"/>
      <c r="E112" s="276"/>
      <c r="F112" s="299" t="s">
        <v>773</v>
      </c>
      <c r="G112" s="276"/>
      <c r="H112" s="276" t="s">
        <v>807</v>
      </c>
      <c r="I112" s="276" t="s">
        <v>769</v>
      </c>
      <c r="J112" s="276">
        <v>50</v>
      </c>
      <c r="K112" s="290"/>
    </row>
    <row r="113" s="1" customFormat="1" ht="15" customHeight="1">
      <c r="B113" s="301"/>
      <c r="C113" s="276" t="s">
        <v>53</v>
      </c>
      <c r="D113" s="276"/>
      <c r="E113" s="276"/>
      <c r="F113" s="299" t="s">
        <v>767</v>
      </c>
      <c r="G113" s="276"/>
      <c r="H113" s="276" t="s">
        <v>808</v>
      </c>
      <c r="I113" s="276" t="s">
        <v>769</v>
      </c>
      <c r="J113" s="276">
        <v>20</v>
      </c>
      <c r="K113" s="290"/>
    </row>
    <row r="114" s="1" customFormat="1" ht="15" customHeight="1">
      <c r="B114" s="301"/>
      <c r="C114" s="276" t="s">
        <v>809</v>
      </c>
      <c r="D114" s="276"/>
      <c r="E114" s="276"/>
      <c r="F114" s="299" t="s">
        <v>767</v>
      </c>
      <c r="G114" s="276"/>
      <c r="H114" s="276" t="s">
        <v>810</v>
      </c>
      <c r="I114" s="276" t="s">
        <v>769</v>
      </c>
      <c r="J114" s="276">
        <v>120</v>
      </c>
      <c r="K114" s="290"/>
    </row>
    <row r="115" s="1" customFormat="1" ht="15" customHeight="1">
      <c r="B115" s="301"/>
      <c r="C115" s="276" t="s">
        <v>38</v>
      </c>
      <c r="D115" s="276"/>
      <c r="E115" s="276"/>
      <c r="F115" s="299" t="s">
        <v>767</v>
      </c>
      <c r="G115" s="276"/>
      <c r="H115" s="276" t="s">
        <v>811</v>
      </c>
      <c r="I115" s="276" t="s">
        <v>802</v>
      </c>
      <c r="J115" s="276"/>
      <c r="K115" s="290"/>
    </row>
    <row r="116" s="1" customFormat="1" ht="15" customHeight="1">
      <c r="B116" s="301"/>
      <c r="C116" s="276" t="s">
        <v>48</v>
      </c>
      <c r="D116" s="276"/>
      <c r="E116" s="276"/>
      <c r="F116" s="299" t="s">
        <v>767</v>
      </c>
      <c r="G116" s="276"/>
      <c r="H116" s="276" t="s">
        <v>812</v>
      </c>
      <c r="I116" s="276" t="s">
        <v>802</v>
      </c>
      <c r="J116" s="276"/>
      <c r="K116" s="290"/>
    </row>
    <row r="117" s="1" customFormat="1" ht="15" customHeight="1">
      <c r="B117" s="301"/>
      <c r="C117" s="276" t="s">
        <v>57</v>
      </c>
      <c r="D117" s="276"/>
      <c r="E117" s="276"/>
      <c r="F117" s="299" t="s">
        <v>767</v>
      </c>
      <c r="G117" s="276"/>
      <c r="H117" s="276" t="s">
        <v>813</v>
      </c>
      <c r="I117" s="276" t="s">
        <v>814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815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761</v>
      </c>
      <c r="D123" s="291"/>
      <c r="E123" s="291"/>
      <c r="F123" s="291" t="s">
        <v>762</v>
      </c>
      <c r="G123" s="292"/>
      <c r="H123" s="291" t="s">
        <v>54</v>
      </c>
      <c r="I123" s="291" t="s">
        <v>57</v>
      </c>
      <c r="J123" s="291" t="s">
        <v>763</v>
      </c>
      <c r="K123" s="320"/>
    </row>
    <row r="124" s="1" customFormat="1" ht="17.25" customHeight="1">
      <c r="B124" s="319"/>
      <c r="C124" s="293" t="s">
        <v>764</v>
      </c>
      <c r="D124" s="293"/>
      <c r="E124" s="293"/>
      <c r="F124" s="294" t="s">
        <v>765</v>
      </c>
      <c r="G124" s="295"/>
      <c r="H124" s="293"/>
      <c r="I124" s="293"/>
      <c r="J124" s="293" t="s">
        <v>766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770</v>
      </c>
      <c r="D126" s="298"/>
      <c r="E126" s="298"/>
      <c r="F126" s="299" t="s">
        <v>767</v>
      </c>
      <c r="G126" s="276"/>
      <c r="H126" s="276" t="s">
        <v>807</v>
      </c>
      <c r="I126" s="276" t="s">
        <v>769</v>
      </c>
      <c r="J126" s="276">
        <v>120</v>
      </c>
      <c r="K126" s="324"/>
    </row>
    <row r="127" s="1" customFormat="1" ht="15" customHeight="1">
      <c r="B127" s="321"/>
      <c r="C127" s="276" t="s">
        <v>816</v>
      </c>
      <c r="D127" s="276"/>
      <c r="E127" s="276"/>
      <c r="F127" s="299" t="s">
        <v>767</v>
      </c>
      <c r="G127" s="276"/>
      <c r="H127" s="276" t="s">
        <v>817</v>
      </c>
      <c r="I127" s="276" t="s">
        <v>769</v>
      </c>
      <c r="J127" s="276" t="s">
        <v>818</v>
      </c>
      <c r="K127" s="324"/>
    </row>
    <row r="128" s="1" customFormat="1" ht="15" customHeight="1">
      <c r="B128" s="321"/>
      <c r="C128" s="276" t="s">
        <v>85</v>
      </c>
      <c r="D128" s="276"/>
      <c r="E128" s="276"/>
      <c r="F128" s="299" t="s">
        <v>767</v>
      </c>
      <c r="G128" s="276"/>
      <c r="H128" s="276" t="s">
        <v>819</v>
      </c>
      <c r="I128" s="276" t="s">
        <v>769</v>
      </c>
      <c r="J128" s="276" t="s">
        <v>818</v>
      </c>
      <c r="K128" s="324"/>
    </row>
    <row r="129" s="1" customFormat="1" ht="15" customHeight="1">
      <c r="B129" s="321"/>
      <c r="C129" s="276" t="s">
        <v>778</v>
      </c>
      <c r="D129" s="276"/>
      <c r="E129" s="276"/>
      <c r="F129" s="299" t="s">
        <v>773</v>
      </c>
      <c r="G129" s="276"/>
      <c r="H129" s="276" t="s">
        <v>779</v>
      </c>
      <c r="I129" s="276" t="s">
        <v>769</v>
      </c>
      <c r="J129" s="276">
        <v>15</v>
      </c>
      <c r="K129" s="324"/>
    </row>
    <row r="130" s="1" customFormat="1" ht="15" customHeight="1">
      <c r="B130" s="321"/>
      <c r="C130" s="302" t="s">
        <v>780</v>
      </c>
      <c r="D130" s="302"/>
      <c r="E130" s="302"/>
      <c r="F130" s="303" t="s">
        <v>773</v>
      </c>
      <c r="G130" s="302"/>
      <c r="H130" s="302" t="s">
        <v>781</v>
      </c>
      <c r="I130" s="302" t="s">
        <v>769</v>
      </c>
      <c r="J130" s="302">
        <v>15</v>
      </c>
      <c r="K130" s="324"/>
    </row>
    <row r="131" s="1" customFormat="1" ht="15" customHeight="1">
      <c r="B131" s="321"/>
      <c r="C131" s="302" t="s">
        <v>782</v>
      </c>
      <c r="D131" s="302"/>
      <c r="E131" s="302"/>
      <c r="F131" s="303" t="s">
        <v>773</v>
      </c>
      <c r="G131" s="302"/>
      <c r="H131" s="302" t="s">
        <v>783</v>
      </c>
      <c r="I131" s="302" t="s">
        <v>769</v>
      </c>
      <c r="J131" s="302">
        <v>20</v>
      </c>
      <c r="K131" s="324"/>
    </row>
    <row r="132" s="1" customFormat="1" ht="15" customHeight="1">
      <c r="B132" s="321"/>
      <c r="C132" s="302" t="s">
        <v>784</v>
      </c>
      <c r="D132" s="302"/>
      <c r="E132" s="302"/>
      <c r="F132" s="303" t="s">
        <v>773</v>
      </c>
      <c r="G132" s="302"/>
      <c r="H132" s="302" t="s">
        <v>785</v>
      </c>
      <c r="I132" s="302" t="s">
        <v>769</v>
      </c>
      <c r="J132" s="302">
        <v>20</v>
      </c>
      <c r="K132" s="324"/>
    </row>
    <row r="133" s="1" customFormat="1" ht="15" customHeight="1">
      <c r="B133" s="321"/>
      <c r="C133" s="276" t="s">
        <v>772</v>
      </c>
      <c r="D133" s="276"/>
      <c r="E133" s="276"/>
      <c r="F133" s="299" t="s">
        <v>773</v>
      </c>
      <c r="G133" s="276"/>
      <c r="H133" s="276" t="s">
        <v>807</v>
      </c>
      <c r="I133" s="276" t="s">
        <v>769</v>
      </c>
      <c r="J133" s="276">
        <v>50</v>
      </c>
      <c r="K133" s="324"/>
    </row>
    <row r="134" s="1" customFormat="1" ht="15" customHeight="1">
      <c r="B134" s="321"/>
      <c r="C134" s="276" t="s">
        <v>786</v>
      </c>
      <c r="D134" s="276"/>
      <c r="E134" s="276"/>
      <c r="F134" s="299" t="s">
        <v>773</v>
      </c>
      <c r="G134" s="276"/>
      <c r="H134" s="276" t="s">
        <v>807</v>
      </c>
      <c r="I134" s="276" t="s">
        <v>769</v>
      </c>
      <c r="J134" s="276">
        <v>50</v>
      </c>
      <c r="K134" s="324"/>
    </row>
    <row r="135" s="1" customFormat="1" ht="15" customHeight="1">
      <c r="B135" s="321"/>
      <c r="C135" s="276" t="s">
        <v>792</v>
      </c>
      <c r="D135" s="276"/>
      <c r="E135" s="276"/>
      <c r="F135" s="299" t="s">
        <v>773</v>
      </c>
      <c r="G135" s="276"/>
      <c r="H135" s="276" t="s">
        <v>807</v>
      </c>
      <c r="I135" s="276" t="s">
        <v>769</v>
      </c>
      <c r="J135" s="276">
        <v>50</v>
      </c>
      <c r="K135" s="324"/>
    </row>
    <row r="136" s="1" customFormat="1" ht="15" customHeight="1">
      <c r="B136" s="321"/>
      <c r="C136" s="276" t="s">
        <v>794</v>
      </c>
      <c r="D136" s="276"/>
      <c r="E136" s="276"/>
      <c r="F136" s="299" t="s">
        <v>773</v>
      </c>
      <c r="G136" s="276"/>
      <c r="H136" s="276" t="s">
        <v>807</v>
      </c>
      <c r="I136" s="276" t="s">
        <v>769</v>
      </c>
      <c r="J136" s="276">
        <v>50</v>
      </c>
      <c r="K136" s="324"/>
    </row>
    <row r="137" s="1" customFormat="1" ht="15" customHeight="1">
      <c r="B137" s="321"/>
      <c r="C137" s="276" t="s">
        <v>795</v>
      </c>
      <c r="D137" s="276"/>
      <c r="E137" s="276"/>
      <c r="F137" s="299" t="s">
        <v>773</v>
      </c>
      <c r="G137" s="276"/>
      <c r="H137" s="276" t="s">
        <v>820</v>
      </c>
      <c r="I137" s="276" t="s">
        <v>769</v>
      </c>
      <c r="J137" s="276">
        <v>255</v>
      </c>
      <c r="K137" s="324"/>
    </row>
    <row r="138" s="1" customFormat="1" ht="15" customHeight="1">
      <c r="B138" s="321"/>
      <c r="C138" s="276" t="s">
        <v>797</v>
      </c>
      <c r="D138" s="276"/>
      <c r="E138" s="276"/>
      <c r="F138" s="299" t="s">
        <v>767</v>
      </c>
      <c r="G138" s="276"/>
      <c r="H138" s="276" t="s">
        <v>821</v>
      </c>
      <c r="I138" s="276" t="s">
        <v>799</v>
      </c>
      <c r="J138" s="276"/>
      <c r="K138" s="324"/>
    </row>
    <row r="139" s="1" customFormat="1" ht="15" customHeight="1">
      <c r="B139" s="321"/>
      <c r="C139" s="276" t="s">
        <v>800</v>
      </c>
      <c r="D139" s="276"/>
      <c r="E139" s="276"/>
      <c r="F139" s="299" t="s">
        <v>767</v>
      </c>
      <c r="G139" s="276"/>
      <c r="H139" s="276" t="s">
        <v>822</v>
      </c>
      <c r="I139" s="276" t="s">
        <v>802</v>
      </c>
      <c r="J139" s="276"/>
      <c r="K139" s="324"/>
    </row>
    <row r="140" s="1" customFormat="1" ht="15" customHeight="1">
      <c r="B140" s="321"/>
      <c r="C140" s="276" t="s">
        <v>803</v>
      </c>
      <c r="D140" s="276"/>
      <c r="E140" s="276"/>
      <c r="F140" s="299" t="s">
        <v>767</v>
      </c>
      <c r="G140" s="276"/>
      <c r="H140" s="276" t="s">
        <v>803</v>
      </c>
      <c r="I140" s="276" t="s">
        <v>802</v>
      </c>
      <c r="J140" s="276"/>
      <c r="K140" s="324"/>
    </row>
    <row r="141" s="1" customFormat="1" ht="15" customHeight="1">
      <c r="B141" s="321"/>
      <c r="C141" s="276" t="s">
        <v>38</v>
      </c>
      <c r="D141" s="276"/>
      <c r="E141" s="276"/>
      <c r="F141" s="299" t="s">
        <v>767</v>
      </c>
      <c r="G141" s="276"/>
      <c r="H141" s="276" t="s">
        <v>823</v>
      </c>
      <c r="I141" s="276" t="s">
        <v>802</v>
      </c>
      <c r="J141" s="276"/>
      <c r="K141" s="324"/>
    </row>
    <row r="142" s="1" customFormat="1" ht="15" customHeight="1">
      <c r="B142" s="321"/>
      <c r="C142" s="276" t="s">
        <v>824</v>
      </c>
      <c r="D142" s="276"/>
      <c r="E142" s="276"/>
      <c r="F142" s="299" t="s">
        <v>767</v>
      </c>
      <c r="G142" s="276"/>
      <c r="H142" s="276" t="s">
        <v>825</v>
      </c>
      <c r="I142" s="276" t="s">
        <v>802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826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761</v>
      </c>
      <c r="D148" s="291"/>
      <c r="E148" s="291"/>
      <c r="F148" s="291" t="s">
        <v>762</v>
      </c>
      <c r="G148" s="292"/>
      <c r="H148" s="291" t="s">
        <v>54</v>
      </c>
      <c r="I148" s="291" t="s">
        <v>57</v>
      </c>
      <c r="J148" s="291" t="s">
        <v>763</v>
      </c>
      <c r="K148" s="290"/>
    </row>
    <row r="149" s="1" customFormat="1" ht="17.25" customHeight="1">
      <c r="B149" s="288"/>
      <c r="C149" s="293" t="s">
        <v>764</v>
      </c>
      <c r="D149" s="293"/>
      <c r="E149" s="293"/>
      <c r="F149" s="294" t="s">
        <v>765</v>
      </c>
      <c r="G149" s="295"/>
      <c r="H149" s="293"/>
      <c r="I149" s="293"/>
      <c r="J149" s="293" t="s">
        <v>766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770</v>
      </c>
      <c r="D151" s="276"/>
      <c r="E151" s="276"/>
      <c r="F151" s="329" t="s">
        <v>767</v>
      </c>
      <c r="G151" s="276"/>
      <c r="H151" s="328" t="s">
        <v>807</v>
      </c>
      <c r="I151" s="328" t="s">
        <v>769</v>
      </c>
      <c r="J151" s="328">
        <v>120</v>
      </c>
      <c r="K151" s="324"/>
    </row>
    <row r="152" s="1" customFormat="1" ht="15" customHeight="1">
      <c r="B152" s="301"/>
      <c r="C152" s="328" t="s">
        <v>816</v>
      </c>
      <c r="D152" s="276"/>
      <c r="E152" s="276"/>
      <c r="F152" s="329" t="s">
        <v>767</v>
      </c>
      <c r="G152" s="276"/>
      <c r="H152" s="328" t="s">
        <v>827</v>
      </c>
      <c r="I152" s="328" t="s">
        <v>769</v>
      </c>
      <c r="J152" s="328" t="s">
        <v>818</v>
      </c>
      <c r="K152" s="324"/>
    </row>
    <row r="153" s="1" customFormat="1" ht="15" customHeight="1">
      <c r="B153" s="301"/>
      <c r="C153" s="328" t="s">
        <v>85</v>
      </c>
      <c r="D153" s="276"/>
      <c r="E153" s="276"/>
      <c r="F153" s="329" t="s">
        <v>767</v>
      </c>
      <c r="G153" s="276"/>
      <c r="H153" s="328" t="s">
        <v>828</v>
      </c>
      <c r="I153" s="328" t="s">
        <v>769</v>
      </c>
      <c r="J153" s="328" t="s">
        <v>818</v>
      </c>
      <c r="K153" s="324"/>
    </row>
    <row r="154" s="1" customFormat="1" ht="15" customHeight="1">
      <c r="B154" s="301"/>
      <c r="C154" s="328" t="s">
        <v>772</v>
      </c>
      <c r="D154" s="276"/>
      <c r="E154" s="276"/>
      <c r="F154" s="329" t="s">
        <v>773</v>
      </c>
      <c r="G154" s="276"/>
      <c r="H154" s="328" t="s">
        <v>807</v>
      </c>
      <c r="I154" s="328" t="s">
        <v>769</v>
      </c>
      <c r="J154" s="328">
        <v>50</v>
      </c>
      <c r="K154" s="324"/>
    </row>
    <row r="155" s="1" customFormat="1" ht="15" customHeight="1">
      <c r="B155" s="301"/>
      <c r="C155" s="328" t="s">
        <v>775</v>
      </c>
      <c r="D155" s="276"/>
      <c r="E155" s="276"/>
      <c r="F155" s="329" t="s">
        <v>767</v>
      </c>
      <c r="G155" s="276"/>
      <c r="H155" s="328" t="s">
        <v>807</v>
      </c>
      <c r="I155" s="328" t="s">
        <v>777</v>
      </c>
      <c r="J155" s="328"/>
      <c r="K155" s="324"/>
    </row>
    <row r="156" s="1" customFormat="1" ht="15" customHeight="1">
      <c r="B156" s="301"/>
      <c r="C156" s="328" t="s">
        <v>786</v>
      </c>
      <c r="D156" s="276"/>
      <c r="E156" s="276"/>
      <c r="F156" s="329" t="s">
        <v>773</v>
      </c>
      <c r="G156" s="276"/>
      <c r="H156" s="328" t="s">
        <v>807</v>
      </c>
      <c r="I156" s="328" t="s">
        <v>769</v>
      </c>
      <c r="J156" s="328">
        <v>50</v>
      </c>
      <c r="K156" s="324"/>
    </row>
    <row r="157" s="1" customFormat="1" ht="15" customHeight="1">
      <c r="B157" s="301"/>
      <c r="C157" s="328" t="s">
        <v>794</v>
      </c>
      <c r="D157" s="276"/>
      <c r="E157" s="276"/>
      <c r="F157" s="329" t="s">
        <v>773</v>
      </c>
      <c r="G157" s="276"/>
      <c r="H157" s="328" t="s">
        <v>807</v>
      </c>
      <c r="I157" s="328" t="s">
        <v>769</v>
      </c>
      <c r="J157" s="328">
        <v>50</v>
      </c>
      <c r="K157" s="324"/>
    </row>
    <row r="158" s="1" customFormat="1" ht="15" customHeight="1">
      <c r="B158" s="301"/>
      <c r="C158" s="328" t="s">
        <v>792</v>
      </c>
      <c r="D158" s="276"/>
      <c r="E158" s="276"/>
      <c r="F158" s="329" t="s">
        <v>773</v>
      </c>
      <c r="G158" s="276"/>
      <c r="H158" s="328" t="s">
        <v>807</v>
      </c>
      <c r="I158" s="328" t="s">
        <v>769</v>
      </c>
      <c r="J158" s="328">
        <v>50</v>
      </c>
      <c r="K158" s="324"/>
    </row>
    <row r="159" s="1" customFormat="1" ht="15" customHeight="1">
      <c r="B159" s="301"/>
      <c r="C159" s="328" t="s">
        <v>107</v>
      </c>
      <c r="D159" s="276"/>
      <c r="E159" s="276"/>
      <c r="F159" s="329" t="s">
        <v>767</v>
      </c>
      <c r="G159" s="276"/>
      <c r="H159" s="328" t="s">
        <v>829</v>
      </c>
      <c r="I159" s="328" t="s">
        <v>769</v>
      </c>
      <c r="J159" s="328" t="s">
        <v>830</v>
      </c>
      <c r="K159" s="324"/>
    </row>
    <row r="160" s="1" customFormat="1" ht="15" customHeight="1">
      <c r="B160" s="301"/>
      <c r="C160" s="328" t="s">
        <v>831</v>
      </c>
      <c r="D160" s="276"/>
      <c r="E160" s="276"/>
      <c r="F160" s="329" t="s">
        <v>767</v>
      </c>
      <c r="G160" s="276"/>
      <c r="H160" s="328" t="s">
        <v>832</v>
      </c>
      <c r="I160" s="328" t="s">
        <v>802</v>
      </c>
      <c r="J160" s="328"/>
      <c r="K160" s="324"/>
    </row>
    <row r="161" s="1" customFormat="1" ht="15" customHeight="1">
      <c r="B161" s="330"/>
      <c r="C161" s="331"/>
      <c r="D161" s="331"/>
      <c r="E161" s="331"/>
      <c r="F161" s="331"/>
      <c r="G161" s="331"/>
      <c r="H161" s="331"/>
      <c r="I161" s="331"/>
      <c r="J161" s="331"/>
      <c r="K161" s="332"/>
    </row>
    <row r="162" s="1" customFormat="1" ht="18.75" customHeight="1">
      <c r="B162" s="312"/>
      <c r="C162" s="322"/>
      <c r="D162" s="322"/>
      <c r="E162" s="322"/>
      <c r="F162" s="333"/>
      <c r="G162" s="322"/>
      <c r="H162" s="322"/>
      <c r="I162" s="322"/>
      <c r="J162" s="322"/>
      <c r="K162" s="312"/>
    </row>
    <row r="163" s="1" customFormat="1" ht="18.75" customHeight="1">
      <c r="B163" s="312"/>
      <c r="C163" s="322"/>
      <c r="D163" s="322"/>
      <c r="E163" s="322"/>
      <c r="F163" s="333"/>
      <c r="G163" s="322"/>
      <c r="H163" s="322"/>
      <c r="I163" s="322"/>
      <c r="J163" s="322"/>
      <c r="K163" s="312"/>
    </row>
    <row r="164" s="1" customFormat="1" ht="18.75" customHeight="1">
      <c r="B164" s="312"/>
      <c r="C164" s="322"/>
      <c r="D164" s="322"/>
      <c r="E164" s="322"/>
      <c r="F164" s="333"/>
      <c r="G164" s="322"/>
      <c r="H164" s="322"/>
      <c r="I164" s="322"/>
      <c r="J164" s="322"/>
      <c r="K164" s="312"/>
    </row>
    <row r="165" s="1" customFormat="1" ht="18.75" customHeight="1">
      <c r="B165" s="312"/>
      <c r="C165" s="322"/>
      <c r="D165" s="322"/>
      <c r="E165" s="322"/>
      <c r="F165" s="333"/>
      <c r="G165" s="322"/>
      <c r="H165" s="322"/>
      <c r="I165" s="322"/>
      <c r="J165" s="322"/>
      <c r="K165" s="312"/>
    </row>
    <row r="166" s="1" customFormat="1" ht="18.75" customHeight="1">
      <c r="B166" s="312"/>
      <c r="C166" s="322"/>
      <c r="D166" s="322"/>
      <c r="E166" s="322"/>
      <c r="F166" s="333"/>
      <c r="G166" s="322"/>
      <c r="H166" s="322"/>
      <c r="I166" s="322"/>
      <c r="J166" s="322"/>
      <c r="K166" s="312"/>
    </row>
    <row r="167" s="1" customFormat="1" ht="18.75" customHeight="1">
      <c r="B167" s="312"/>
      <c r="C167" s="322"/>
      <c r="D167" s="322"/>
      <c r="E167" s="322"/>
      <c r="F167" s="333"/>
      <c r="G167" s="322"/>
      <c r="H167" s="322"/>
      <c r="I167" s="322"/>
      <c r="J167" s="322"/>
      <c r="K167" s="312"/>
    </row>
    <row r="168" s="1" customFormat="1" ht="18.75" customHeight="1">
      <c r="B168" s="312"/>
      <c r="C168" s="322"/>
      <c r="D168" s="322"/>
      <c r="E168" s="322"/>
      <c r="F168" s="333"/>
      <c r="G168" s="322"/>
      <c r="H168" s="322"/>
      <c r="I168" s="322"/>
      <c r="J168" s="322"/>
      <c r="K168" s="312"/>
    </row>
    <row r="169" s="1" customFormat="1" ht="18.75" customHeight="1">
      <c r="B169" s="284"/>
      <c r="C169" s="284"/>
      <c r="D169" s="284"/>
      <c r="E169" s="284"/>
      <c r="F169" s="284"/>
      <c r="G169" s="284"/>
      <c r="H169" s="284"/>
      <c r="I169" s="284"/>
      <c r="J169" s="284"/>
      <c r="K169" s="284"/>
    </row>
    <row r="170" s="1" customFormat="1" ht="7.5" customHeight="1">
      <c r="B170" s="263"/>
      <c r="C170" s="264"/>
      <c r="D170" s="264"/>
      <c r="E170" s="264"/>
      <c r="F170" s="264"/>
      <c r="G170" s="264"/>
      <c r="H170" s="264"/>
      <c r="I170" s="264"/>
      <c r="J170" s="264"/>
      <c r="K170" s="265"/>
    </row>
    <row r="171" s="1" customFormat="1" ht="45" customHeight="1">
      <c r="B171" s="266"/>
      <c r="C171" s="267" t="s">
        <v>833</v>
      </c>
      <c r="D171" s="267"/>
      <c r="E171" s="267"/>
      <c r="F171" s="267"/>
      <c r="G171" s="267"/>
      <c r="H171" s="267"/>
      <c r="I171" s="267"/>
      <c r="J171" s="267"/>
      <c r="K171" s="268"/>
    </row>
    <row r="172" s="1" customFormat="1" ht="17.25" customHeight="1">
      <c r="B172" s="266"/>
      <c r="C172" s="291" t="s">
        <v>761</v>
      </c>
      <c r="D172" s="291"/>
      <c r="E172" s="291"/>
      <c r="F172" s="291" t="s">
        <v>762</v>
      </c>
      <c r="G172" s="334"/>
      <c r="H172" s="335" t="s">
        <v>54</v>
      </c>
      <c r="I172" s="335" t="s">
        <v>57</v>
      </c>
      <c r="J172" s="291" t="s">
        <v>763</v>
      </c>
      <c r="K172" s="268"/>
    </row>
    <row r="173" s="1" customFormat="1" ht="17.25" customHeight="1">
      <c r="B173" s="269"/>
      <c r="C173" s="293" t="s">
        <v>764</v>
      </c>
      <c r="D173" s="293"/>
      <c r="E173" s="293"/>
      <c r="F173" s="294" t="s">
        <v>765</v>
      </c>
      <c r="G173" s="336"/>
      <c r="H173" s="337"/>
      <c r="I173" s="337"/>
      <c r="J173" s="293" t="s">
        <v>766</v>
      </c>
      <c r="K173" s="271"/>
    </row>
    <row r="174" s="1" customFormat="1" ht="5.25" customHeight="1">
      <c r="B174" s="301"/>
      <c r="C174" s="296"/>
      <c r="D174" s="296"/>
      <c r="E174" s="296"/>
      <c r="F174" s="296"/>
      <c r="G174" s="297"/>
      <c r="H174" s="296"/>
      <c r="I174" s="296"/>
      <c r="J174" s="296"/>
      <c r="K174" s="324"/>
    </row>
    <row r="175" s="1" customFormat="1" ht="15" customHeight="1">
      <c r="B175" s="301"/>
      <c r="C175" s="276" t="s">
        <v>770</v>
      </c>
      <c r="D175" s="276"/>
      <c r="E175" s="276"/>
      <c r="F175" s="299" t="s">
        <v>767</v>
      </c>
      <c r="G175" s="276"/>
      <c r="H175" s="276" t="s">
        <v>807</v>
      </c>
      <c r="I175" s="276" t="s">
        <v>769</v>
      </c>
      <c r="J175" s="276">
        <v>120</v>
      </c>
      <c r="K175" s="324"/>
    </row>
    <row r="176" s="1" customFormat="1" ht="15" customHeight="1">
      <c r="B176" s="301"/>
      <c r="C176" s="276" t="s">
        <v>816</v>
      </c>
      <c r="D176" s="276"/>
      <c r="E176" s="276"/>
      <c r="F176" s="299" t="s">
        <v>767</v>
      </c>
      <c r="G176" s="276"/>
      <c r="H176" s="276" t="s">
        <v>817</v>
      </c>
      <c r="I176" s="276" t="s">
        <v>769</v>
      </c>
      <c r="J176" s="276" t="s">
        <v>818</v>
      </c>
      <c r="K176" s="324"/>
    </row>
    <row r="177" s="1" customFormat="1" ht="15" customHeight="1">
      <c r="B177" s="301"/>
      <c r="C177" s="276" t="s">
        <v>85</v>
      </c>
      <c r="D177" s="276"/>
      <c r="E177" s="276"/>
      <c r="F177" s="299" t="s">
        <v>767</v>
      </c>
      <c r="G177" s="276"/>
      <c r="H177" s="276" t="s">
        <v>834</v>
      </c>
      <c r="I177" s="276" t="s">
        <v>769</v>
      </c>
      <c r="J177" s="276" t="s">
        <v>818</v>
      </c>
      <c r="K177" s="324"/>
    </row>
    <row r="178" s="1" customFormat="1" ht="15" customHeight="1">
      <c r="B178" s="301"/>
      <c r="C178" s="276" t="s">
        <v>772</v>
      </c>
      <c r="D178" s="276"/>
      <c r="E178" s="276"/>
      <c r="F178" s="299" t="s">
        <v>773</v>
      </c>
      <c r="G178" s="276"/>
      <c r="H178" s="276" t="s">
        <v>834</v>
      </c>
      <c r="I178" s="276" t="s">
        <v>769</v>
      </c>
      <c r="J178" s="276">
        <v>50</v>
      </c>
      <c r="K178" s="324"/>
    </row>
    <row r="179" s="1" customFormat="1" ht="15" customHeight="1">
      <c r="B179" s="301"/>
      <c r="C179" s="276" t="s">
        <v>775</v>
      </c>
      <c r="D179" s="276"/>
      <c r="E179" s="276"/>
      <c r="F179" s="299" t="s">
        <v>767</v>
      </c>
      <c r="G179" s="276"/>
      <c r="H179" s="276" t="s">
        <v>834</v>
      </c>
      <c r="I179" s="276" t="s">
        <v>777</v>
      </c>
      <c r="J179" s="276"/>
      <c r="K179" s="324"/>
    </row>
    <row r="180" s="1" customFormat="1" ht="15" customHeight="1">
      <c r="B180" s="301"/>
      <c r="C180" s="276" t="s">
        <v>786</v>
      </c>
      <c r="D180" s="276"/>
      <c r="E180" s="276"/>
      <c r="F180" s="299" t="s">
        <v>773</v>
      </c>
      <c r="G180" s="276"/>
      <c r="H180" s="276" t="s">
        <v>834</v>
      </c>
      <c r="I180" s="276" t="s">
        <v>769</v>
      </c>
      <c r="J180" s="276">
        <v>50</v>
      </c>
      <c r="K180" s="324"/>
    </row>
    <row r="181" s="1" customFormat="1" ht="15" customHeight="1">
      <c r="B181" s="301"/>
      <c r="C181" s="276" t="s">
        <v>794</v>
      </c>
      <c r="D181" s="276"/>
      <c r="E181" s="276"/>
      <c r="F181" s="299" t="s">
        <v>773</v>
      </c>
      <c r="G181" s="276"/>
      <c r="H181" s="276" t="s">
        <v>834</v>
      </c>
      <c r="I181" s="276" t="s">
        <v>769</v>
      </c>
      <c r="J181" s="276">
        <v>50</v>
      </c>
      <c r="K181" s="324"/>
    </row>
    <row r="182" s="1" customFormat="1" ht="15" customHeight="1">
      <c r="B182" s="301"/>
      <c r="C182" s="276" t="s">
        <v>792</v>
      </c>
      <c r="D182" s="276"/>
      <c r="E182" s="276"/>
      <c r="F182" s="299" t="s">
        <v>773</v>
      </c>
      <c r="G182" s="276"/>
      <c r="H182" s="276" t="s">
        <v>834</v>
      </c>
      <c r="I182" s="276" t="s">
        <v>769</v>
      </c>
      <c r="J182" s="276">
        <v>50</v>
      </c>
      <c r="K182" s="324"/>
    </row>
    <row r="183" s="1" customFormat="1" ht="15" customHeight="1">
      <c r="B183" s="301"/>
      <c r="C183" s="276" t="s">
        <v>113</v>
      </c>
      <c r="D183" s="276"/>
      <c r="E183" s="276"/>
      <c r="F183" s="299" t="s">
        <v>767</v>
      </c>
      <c r="G183" s="276"/>
      <c r="H183" s="276" t="s">
        <v>835</v>
      </c>
      <c r="I183" s="276" t="s">
        <v>836</v>
      </c>
      <c r="J183" s="276"/>
      <c r="K183" s="324"/>
    </row>
    <row r="184" s="1" customFormat="1" ht="15" customHeight="1">
      <c r="B184" s="301"/>
      <c r="C184" s="276" t="s">
        <v>57</v>
      </c>
      <c r="D184" s="276"/>
      <c r="E184" s="276"/>
      <c r="F184" s="299" t="s">
        <v>767</v>
      </c>
      <c r="G184" s="276"/>
      <c r="H184" s="276" t="s">
        <v>837</v>
      </c>
      <c r="I184" s="276" t="s">
        <v>838</v>
      </c>
      <c r="J184" s="276">
        <v>1</v>
      </c>
      <c r="K184" s="324"/>
    </row>
    <row r="185" s="1" customFormat="1" ht="15" customHeight="1">
      <c r="B185" s="301"/>
      <c r="C185" s="276" t="s">
        <v>53</v>
      </c>
      <c r="D185" s="276"/>
      <c r="E185" s="276"/>
      <c r="F185" s="299" t="s">
        <v>767</v>
      </c>
      <c r="G185" s="276"/>
      <c r="H185" s="276" t="s">
        <v>839</v>
      </c>
      <c r="I185" s="276" t="s">
        <v>769</v>
      </c>
      <c r="J185" s="276">
        <v>20</v>
      </c>
      <c r="K185" s="324"/>
    </row>
    <row r="186" s="1" customFormat="1" ht="15" customHeight="1">
      <c r="B186" s="301"/>
      <c r="C186" s="276" t="s">
        <v>54</v>
      </c>
      <c r="D186" s="276"/>
      <c r="E186" s="276"/>
      <c r="F186" s="299" t="s">
        <v>767</v>
      </c>
      <c r="G186" s="276"/>
      <c r="H186" s="276" t="s">
        <v>840</v>
      </c>
      <c r="I186" s="276" t="s">
        <v>769</v>
      </c>
      <c r="J186" s="276">
        <v>255</v>
      </c>
      <c r="K186" s="324"/>
    </row>
    <row r="187" s="1" customFormat="1" ht="15" customHeight="1">
      <c r="B187" s="301"/>
      <c r="C187" s="276" t="s">
        <v>114</v>
      </c>
      <c r="D187" s="276"/>
      <c r="E187" s="276"/>
      <c r="F187" s="299" t="s">
        <v>767</v>
      </c>
      <c r="G187" s="276"/>
      <c r="H187" s="276" t="s">
        <v>731</v>
      </c>
      <c r="I187" s="276" t="s">
        <v>769</v>
      </c>
      <c r="J187" s="276">
        <v>10</v>
      </c>
      <c r="K187" s="324"/>
    </row>
    <row r="188" s="1" customFormat="1" ht="15" customHeight="1">
      <c r="B188" s="301"/>
      <c r="C188" s="276" t="s">
        <v>115</v>
      </c>
      <c r="D188" s="276"/>
      <c r="E188" s="276"/>
      <c r="F188" s="299" t="s">
        <v>767</v>
      </c>
      <c r="G188" s="276"/>
      <c r="H188" s="276" t="s">
        <v>841</v>
      </c>
      <c r="I188" s="276" t="s">
        <v>802</v>
      </c>
      <c r="J188" s="276"/>
      <c r="K188" s="324"/>
    </row>
    <row r="189" s="1" customFormat="1" ht="15" customHeight="1">
      <c r="B189" s="301"/>
      <c r="C189" s="276" t="s">
        <v>842</v>
      </c>
      <c r="D189" s="276"/>
      <c r="E189" s="276"/>
      <c r="F189" s="299" t="s">
        <v>767</v>
      </c>
      <c r="G189" s="276"/>
      <c r="H189" s="276" t="s">
        <v>843</v>
      </c>
      <c r="I189" s="276" t="s">
        <v>802</v>
      </c>
      <c r="J189" s="276"/>
      <c r="K189" s="324"/>
    </row>
    <row r="190" s="1" customFormat="1" ht="15" customHeight="1">
      <c r="B190" s="301"/>
      <c r="C190" s="276" t="s">
        <v>831</v>
      </c>
      <c r="D190" s="276"/>
      <c r="E190" s="276"/>
      <c r="F190" s="299" t="s">
        <v>767</v>
      </c>
      <c r="G190" s="276"/>
      <c r="H190" s="276" t="s">
        <v>844</v>
      </c>
      <c r="I190" s="276" t="s">
        <v>802</v>
      </c>
      <c r="J190" s="276"/>
      <c r="K190" s="324"/>
    </row>
    <row r="191" s="1" customFormat="1" ht="15" customHeight="1">
      <c r="B191" s="301"/>
      <c r="C191" s="276" t="s">
        <v>118</v>
      </c>
      <c r="D191" s="276"/>
      <c r="E191" s="276"/>
      <c r="F191" s="299" t="s">
        <v>773</v>
      </c>
      <c r="G191" s="276"/>
      <c r="H191" s="276" t="s">
        <v>845</v>
      </c>
      <c r="I191" s="276" t="s">
        <v>769</v>
      </c>
      <c r="J191" s="276">
        <v>50</v>
      </c>
      <c r="K191" s="324"/>
    </row>
    <row r="192" s="1" customFormat="1" ht="15" customHeight="1">
      <c r="B192" s="301"/>
      <c r="C192" s="276" t="s">
        <v>846</v>
      </c>
      <c r="D192" s="276"/>
      <c r="E192" s="276"/>
      <c r="F192" s="299" t="s">
        <v>773</v>
      </c>
      <c r="G192" s="276"/>
      <c r="H192" s="276" t="s">
        <v>847</v>
      </c>
      <c r="I192" s="276" t="s">
        <v>848</v>
      </c>
      <c r="J192" s="276"/>
      <c r="K192" s="324"/>
    </row>
    <row r="193" s="1" customFormat="1" ht="15" customHeight="1">
      <c r="B193" s="301"/>
      <c r="C193" s="276" t="s">
        <v>849</v>
      </c>
      <c r="D193" s="276"/>
      <c r="E193" s="276"/>
      <c r="F193" s="299" t="s">
        <v>773</v>
      </c>
      <c r="G193" s="276"/>
      <c r="H193" s="276" t="s">
        <v>850</v>
      </c>
      <c r="I193" s="276" t="s">
        <v>848</v>
      </c>
      <c r="J193" s="276"/>
      <c r="K193" s="324"/>
    </row>
    <row r="194" s="1" customFormat="1" ht="15" customHeight="1">
      <c r="B194" s="301"/>
      <c r="C194" s="276" t="s">
        <v>851</v>
      </c>
      <c r="D194" s="276"/>
      <c r="E194" s="276"/>
      <c r="F194" s="299" t="s">
        <v>773</v>
      </c>
      <c r="G194" s="276"/>
      <c r="H194" s="276" t="s">
        <v>852</v>
      </c>
      <c r="I194" s="276" t="s">
        <v>848</v>
      </c>
      <c r="J194" s="276"/>
      <c r="K194" s="324"/>
    </row>
    <row r="195" s="1" customFormat="1" ht="15" customHeight="1">
      <c r="B195" s="301"/>
      <c r="C195" s="338" t="s">
        <v>853</v>
      </c>
      <c r="D195" s="276"/>
      <c r="E195" s="276"/>
      <c r="F195" s="299" t="s">
        <v>773</v>
      </c>
      <c r="G195" s="276"/>
      <c r="H195" s="276" t="s">
        <v>854</v>
      </c>
      <c r="I195" s="276" t="s">
        <v>855</v>
      </c>
      <c r="J195" s="339" t="s">
        <v>856</v>
      </c>
      <c r="K195" s="324"/>
    </row>
    <row r="196" s="1" customFormat="1" ht="15" customHeight="1">
      <c r="B196" s="301"/>
      <c r="C196" s="338" t="s">
        <v>42</v>
      </c>
      <c r="D196" s="276"/>
      <c r="E196" s="276"/>
      <c r="F196" s="299" t="s">
        <v>767</v>
      </c>
      <c r="G196" s="276"/>
      <c r="H196" s="273" t="s">
        <v>857</v>
      </c>
      <c r="I196" s="276" t="s">
        <v>858</v>
      </c>
      <c r="J196" s="276"/>
      <c r="K196" s="324"/>
    </row>
    <row r="197" s="1" customFormat="1" ht="15" customHeight="1">
      <c r="B197" s="301"/>
      <c r="C197" s="338" t="s">
        <v>859</v>
      </c>
      <c r="D197" s="276"/>
      <c r="E197" s="276"/>
      <c r="F197" s="299" t="s">
        <v>767</v>
      </c>
      <c r="G197" s="276"/>
      <c r="H197" s="276" t="s">
        <v>860</v>
      </c>
      <c r="I197" s="276" t="s">
        <v>802</v>
      </c>
      <c r="J197" s="276"/>
      <c r="K197" s="324"/>
    </row>
    <row r="198" s="1" customFormat="1" ht="15" customHeight="1">
      <c r="B198" s="301"/>
      <c r="C198" s="338" t="s">
        <v>861</v>
      </c>
      <c r="D198" s="276"/>
      <c r="E198" s="276"/>
      <c r="F198" s="299" t="s">
        <v>767</v>
      </c>
      <c r="G198" s="276"/>
      <c r="H198" s="276" t="s">
        <v>862</v>
      </c>
      <c r="I198" s="276" t="s">
        <v>802</v>
      </c>
      <c r="J198" s="276"/>
      <c r="K198" s="324"/>
    </row>
    <row r="199" s="1" customFormat="1" ht="15" customHeight="1">
      <c r="B199" s="301"/>
      <c r="C199" s="338" t="s">
        <v>863</v>
      </c>
      <c r="D199" s="276"/>
      <c r="E199" s="276"/>
      <c r="F199" s="299" t="s">
        <v>773</v>
      </c>
      <c r="G199" s="276"/>
      <c r="H199" s="276" t="s">
        <v>864</v>
      </c>
      <c r="I199" s="276" t="s">
        <v>802</v>
      </c>
      <c r="J199" s="276"/>
      <c r="K199" s="324"/>
    </row>
    <row r="200" s="1" customFormat="1" ht="15" customHeight="1">
      <c r="B200" s="330"/>
      <c r="C200" s="340"/>
      <c r="D200" s="331"/>
      <c r="E200" s="331"/>
      <c r="F200" s="331"/>
      <c r="G200" s="331"/>
      <c r="H200" s="331"/>
      <c r="I200" s="331"/>
      <c r="J200" s="331"/>
      <c r="K200" s="332"/>
    </row>
    <row r="201" s="1" customFormat="1" ht="18.75" customHeight="1">
      <c r="B201" s="312"/>
      <c r="C201" s="322"/>
      <c r="D201" s="322"/>
      <c r="E201" s="322"/>
      <c r="F201" s="333"/>
      <c r="G201" s="322"/>
      <c r="H201" s="322"/>
      <c r="I201" s="322"/>
      <c r="J201" s="322"/>
      <c r="K201" s="312"/>
    </row>
    <row r="202" s="1" customFormat="1" ht="18.75" customHeight="1">
      <c r="B202" s="284"/>
      <c r="C202" s="284"/>
      <c r="D202" s="284"/>
      <c r="E202" s="284"/>
      <c r="F202" s="284"/>
      <c r="G202" s="284"/>
      <c r="H202" s="284"/>
      <c r="I202" s="284"/>
      <c r="J202" s="284"/>
      <c r="K202" s="284"/>
    </row>
    <row r="203" s="1" customFormat="1" ht="13.5">
      <c r="B203" s="263"/>
      <c r="C203" s="264"/>
      <c r="D203" s="264"/>
      <c r="E203" s="264"/>
      <c r="F203" s="264"/>
      <c r="G203" s="264"/>
      <c r="H203" s="264"/>
      <c r="I203" s="264"/>
      <c r="J203" s="264"/>
      <c r="K203" s="265"/>
    </row>
    <row r="204" s="1" customFormat="1" ht="21" customHeight="1">
      <c r="B204" s="266"/>
      <c r="C204" s="267" t="s">
        <v>865</v>
      </c>
      <c r="D204" s="267"/>
      <c r="E204" s="267"/>
      <c r="F204" s="267"/>
      <c r="G204" s="267"/>
      <c r="H204" s="267"/>
      <c r="I204" s="267"/>
      <c r="J204" s="267"/>
      <c r="K204" s="268"/>
    </row>
    <row r="205" s="1" customFormat="1" ht="25.5" customHeight="1">
      <c r="B205" s="266"/>
      <c r="C205" s="341" t="s">
        <v>866</v>
      </c>
      <c r="D205" s="341"/>
      <c r="E205" s="341"/>
      <c r="F205" s="341" t="s">
        <v>867</v>
      </c>
      <c r="G205" s="342"/>
      <c r="H205" s="341" t="s">
        <v>868</v>
      </c>
      <c r="I205" s="341"/>
      <c r="J205" s="341"/>
      <c r="K205" s="268"/>
    </row>
    <row r="206" s="1" customFormat="1" ht="5.25" customHeight="1">
      <c r="B206" s="301"/>
      <c r="C206" s="296"/>
      <c r="D206" s="296"/>
      <c r="E206" s="296"/>
      <c r="F206" s="296"/>
      <c r="G206" s="322"/>
      <c r="H206" s="296"/>
      <c r="I206" s="296"/>
      <c r="J206" s="296"/>
      <c r="K206" s="324"/>
    </row>
    <row r="207" s="1" customFormat="1" ht="15" customHeight="1">
      <c r="B207" s="301"/>
      <c r="C207" s="276" t="s">
        <v>858</v>
      </c>
      <c r="D207" s="276"/>
      <c r="E207" s="276"/>
      <c r="F207" s="299" t="s">
        <v>43</v>
      </c>
      <c r="G207" s="276"/>
      <c r="H207" s="276" t="s">
        <v>869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 t="s">
        <v>44</v>
      </c>
      <c r="G208" s="276"/>
      <c r="H208" s="276" t="s">
        <v>870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47</v>
      </c>
      <c r="G209" s="276"/>
      <c r="H209" s="276" t="s">
        <v>871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45</v>
      </c>
      <c r="G210" s="276"/>
      <c r="H210" s="276" t="s">
        <v>872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46</v>
      </c>
      <c r="G211" s="276"/>
      <c r="H211" s="276" t="s">
        <v>873</v>
      </c>
      <c r="I211" s="276"/>
      <c r="J211" s="276"/>
      <c r="K211" s="324"/>
    </row>
    <row r="212" s="1" customFormat="1" ht="15" customHeight="1">
      <c r="B212" s="301"/>
      <c r="C212" s="276"/>
      <c r="D212" s="276"/>
      <c r="E212" s="276"/>
      <c r="F212" s="299"/>
      <c r="G212" s="276"/>
      <c r="H212" s="276"/>
      <c r="I212" s="276"/>
      <c r="J212" s="276"/>
      <c r="K212" s="324"/>
    </row>
    <row r="213" s="1" customFormat="1" ht="15" customHeight="1">
      <c r="B213" s="301"/>
      <c r="C213" s="276" t="s">
        <v>814</v>
      </c>
      <c r="D213" s="276"/>
      <c r="E213" s="276"/>
      <c r="F213" s="299" t="s">
        <v>80</v>
      </c>
      <c r="G213" s="276"/>
      <c r="H213" s="276" t="s">
        <v>874</v>
      </c>
      <c r="I213" s="276"/>
      <c r="J213" s="276"/>
      <c r="K213" s="324"/>
    </row>
    <row r="214" s="1" customFormat="1" ht="15" customHeight="1">
      <c r="B214" s="301"/>
      <c r="C214" s="276"/>
      <c r="D214" s="276"/>
      <c r="E214" s="276"/>
      <c r="F214" s="299" t="s">
        <v>710</v>
      </c>
      <c r="G214" s="276"/>
      <c r="H214" s="276" t="s">
        <v>711</v>
      </c>
      <c r="I214" s="276"/>
      <c r="J214" s="276"/>
      <c r="K214" s="324"/>
    </row>
    <row r="215" s="1" customFormat="1" ht="15" customHeight="1">
      <c r="B215" s="301"/>
      <c r="C215" s="276"/>
      <c r="D215" s="276"/>
      <c r="E215" s="276"/>
      <c r="F215" s="299" t="s">
        <v>708</v>
      </c>
      <c r="G215" s="276"/>
      <c r="H215" s="276" t="s">
        <v>875</v>
      </c>
      <c r="I215" s="276"/>
      <c r="J215" s="276"/>
      <c r="K215" s="324"/>
    </row>
    <row r="216" s="1" customFormat="1" ht="15" customHeight="1">
      <c r="B216" s="343"/>
      <c r="C216" s="276"/>
      <c r="D216" s="276"/>
      <c r="E216" s="276"/>
      <c r="F216" s="299" t="s">
        <v>712</v>
      </c>
      <c r="G216" s="338"/>
      <c r="H216" s="328" t="s">
        <v>713</v>
      </c>
      <c r="I216" s="328"/>
      <c r="J216" s="328"/>
      <c r="K216" s="344"/>
    </row>
    <row r="217" s="1" customFormat="1" ht="15" customHeight="1">
      <c r="B217" s="343"/>
      <c r="C217" s="276"/>
      <c r="D217" s="276"/>
      <c r="E217" s="276"/>
      <c r="F217" s="299" t="s">
        <v>714</v>
      </c>
      <c r="G217" s="338"/>
      <c r="H217" s="328" t="s">
        <v>876</v>
      </c>
      <c r="I217" s="328"/>
      <c r="J217" s="328"/>
      <c r="K217" s="344"/>
    </row>
    <row r="218" s="1" customFormat="1" ht="15" customHeight="1">
      <c r="B218" s="343"/>
      <c r="C218" s="276"/>
      <c r="D218" s="276"/>
      <c r="E218" s="276"/>
      <c r="F218" s="299"/>
      <c r="G218" s="338"/>
      <c r="H218" s="328"/>
      <c r="I218" s="328"/>
      <c r="J218" s="328"/>
      <c r="K218" s="344"/>
    </row>
    <row r="219" s="1" customFormat="1" ht="15" customHeight="1">
      <c r="B219" s="343"/>
      <c r="C219" s="276" t="s">
        <v>838</v>
      </c>
      <c r="D219" s="276"/>
      <c r="E219" s="276"/>
      <c r="F219" s="299">
        <v>1</v>
      </c>
      <c r="G219" s="338"/>
      <c r="H219" s="328" t="s">
        <v>877</v>
      </c>
      <c r="I219" s="328"/>
      <c r="J219" s="328"/>
      <c r="K219" s="344"/>
    </row>
    <row r="220" s="1" customFormat="1" ht="15" customHeight="1">
      <c r="B220" s="343"/>
      <c r="C220" s="276"/>
      <c r="D220" s="276"/>
      <c r="E220" s="276"/>
      <c r="F220" s="299">
        <v>2</v>
      </c>
      <c r="G220" s="338"/>
      <c r="H220" s="328" t="s">
        <v>878</v>
      </c>
      <c r="I220" s="328"/>
      <c r="J220" s="328"/>
      <c r="K220" s="344"/>
    </row>
    <row r="221" s="1" customFormat="1" ht="15" customHeight="1">
      <c r="B221" s="343"/>
      <c r="C221" s="276"/>
      <c r="D221" s="276"/>
      <c r="E221" s="276"/>
      <c r="F221" s="299">
        <v>3</v>
      </c>
      <c r="G221" s="338"/>
      <c r="H221" s="328" t="s">
        <v>879</v>
      </c>
      <c r="I221" s="328"/>
      <c r="J221" s="328"/>
      <c r="K221" s="344"/>
    </row>
    <row r="222" s="1" customFormat="1" ht="15" customHeight="1">
      <c r="B222" s="343"/>
      <c r="C222" s="276"/>
      <c r="D222" s="276"/>
      <c r="E222" s="276"/>
      <c r="F222" s="299">
        <v>4</v>
      </c>
      <c r="G222" s="338"/>
      <c r="H222" s="328" t="s">
        <v>880</v>
      </c>
      <c r="I222" s="328"/>
      <c r="J222" s="328"/>
      <c r="K222" s="344"/>
    </row>
    <row r="223" s="1" customFormat="1" ht="12.75" customHeight="1">
      <c r="B223" s="345"/>
      <c r="C223" s="346"/>
      <c r="D223" s="346"/>
      <c r="E223" s="346"/>
      <c r="F223" s="346"/>
      <c r="G223" s="346"/>
      <c r="H223" s="346"/>
      <c r="I223" s="346"/>
      <c r="J223" s="346"/>
      <c r="K223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2022-09-14T05:32:53Z</dcterms:created>
  <dcterms:modified xsi:type="dcterms:W3CDTF">2022-09-14T05:33:02Z</dcterms:modified>
</cp:coreProperties>
</file>